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ปรับปรุงหลังคาหอพักนักศึกษา\"/>
    </mc:Choice>
  </mc:AlternateContent>
  <bookViews>
    <workbookView xWindow="-105" yWindow="-105" windowWidth="23250" windowHeight="12570" tabRatio="701" activeTab="1"/>
  </bookViews>
  <sheets>
    <sheet name="ปร.4" sheetId="14" r:id="rId1"/>
    <sheet name="ปร.5(ก)" sheetId="15" r:id="rId2"/>
    <sheet name="ปร.6" sheetId="16" r:id="rId3"/>
  </sheets>
  <externalReferences>
    <externalReference r:id="rId4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ac_ad">1</definedName>
    <definedName name="ac_av">1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ee_ad">1</definedName>
    <definedName name="ee_av">1</definedName>
    <definedName name="LLOOO">#REF!</definedName>
    <definedName name="_xlnm.Print_Area" localSheetId="0">ปร.4!$A$1:$J$50</definedName>
    <definedName name="_xlnm.Print_Area" localSheetId="1">'ปร.5(ก)'!$A$1:$G$36</definedName>
    <definedName name="_xlnm.Print_Area" localSheetId="2">ปร.6!$A$1:$G$36</definedName>
    <definedName name="_xlnm.Print_Area">#REF!</definedName>
    <definedName name="PRINT_AREA_MI">#REF!</definedName>
    <definedName name="sn_ad">1</definedName>
    <definedName name="sn_av">1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52511"/>
</workbook>
</file>

<file path=xl/calcChain.xml><?xml version="1.0" encoding="utf-8"?>
<calcChain xmlns="http://schemas.openxmlformats.org/spreadsheetml/2006/main">
  <c r="H32" i="14" l="1"/>
  <c r="H28" i="14"/>
  <c r="H27" i="14"/>
  <c r="H24" i="14"/>
  <c r="H23" i="14"/>
  <c r="H22" i="14"/>
  <c r="H21" i="14"/>
  <c r="F28" i="14"/>
  <c r="F22" i="14"/>
  <c r="F21" i="14"/>
  <c r="F23" i="14"/>
  <c r="C31" i="14" l="1"/>
  <c r="G24" i="14" l="1"/>
  <c r="E22" i="14"/>
  <c r="G22" i="14" s="1"/>
  <c r="E21" i="14"/>
  <c r="G21" i="14" s="1"/>
  <c r="G17" i="14"/>
  <c r="E28" i="14"/>
  <c r="G28" i="14" s="1"/>
  <c r="G27" i="14"/>
  <c r="F46" i="14"/>
  <c r="G32" i="14"/>
  <c r="F32" i="14"/>
  <c r="F31" i="14"/>
  <c r="H47" i="14"/>
  <c r="I32" i="14" l="1"/>
  <c r="H31" i="14"/>
  <c r="F47" i="14"/>
  <c r="I47" i="14" s="1"/>
  <c r="H46" i="14"/>
  <c r="I31" i="14" l="1"/>
  <c r="I46" i="14"/>
  <c r="F30" i="14"/>
  <c r="I21" i="14" l="1"/>
  <c r="H30" i="14"/>
  <c r="I30" i="14" s="1"/>
  <c r="H49" i="14"/>
  <c r="F49" i="14"/>
  <c r="F27" i="14"/>
  <c r="H20" i="14"/>
  <c r="F20" i="14"/>
  <c r="H19" i="14"/>
  <c r="F19" i="14"/>
  <c r="H17" i="14"/>
  <c r="F17" i="14"/>
  <c r="H16" i="14"/>
  <c r="F16" i="14"/>
  <c r="A8" i="16"/>
  <c r="A6" i="16"/>
  <c r="A5" i="16"/>
  <c r="A9" i="15"/>
  <c r="A7" i="15"/>
  <c r="A6" i="15"/>
  <c r="B15" i="15"/>
  <c r="H50" i="14" l="1"/>
  <c r="F24" i="14"/>
  <c r="F50" i="14" s="1"/>
  <c r="I28" i="14"/>
  <c r="I23" i="14"/>
  <c r="I27" i="14"/>
  <c r="I19" i="14"/>
  <c r="I22" i="14"/>
  <c r="I17" i="14"/>
  <c r="I20" i="14"/>
  <c r="I49" i="14"/>
  <c r="I16" i="14"/>
  <c r="I24" i="14" l="1"/>
  <c r="I50" i="14" l="1"/>
  <c r="C15" i="15" s="1"/>
  <c r="E15" i="15" s="1"/>
  <c r="E22" i="15" s="1"/>
  <c r="C14" i="16" s="1"/>
  <c r="C19" i="16" s="1"/>
</calcChain>
</file>

<file path=xl/sharedStrings.xml><?xml version="1.0" encoding="utf-8"?>
<sst xmlns="http://schemas.openxmlformats.org/spreadsheetml/2006/main" count="148" uniqueCount="79">
  <si>
    <t>ลำดับที่</t>
  </si>
  <si>
    <t>รายการ</t>
  </si>
  <si>
    <t>จำนวน</t>
  </si>
  <si>
    <t>หน่วย</t>
  </si>
  <si>
    <t>ค่าวัสดุ</t>
  </si>
  <si>
    <t>จำนวนเงิน</t>
  </si>
  <si>
    <t>ค่าแรงงาน</t>
  </si>
  <si>
    <t>หมายเหตุ</t>
  </si>
  <si>
    <t>รวม</t>
  </si>
  <si>
    <t xml:space="preserve"> </t>
  </si>
  <si>
    <t>แบบเลขที่</t>
  </si>
  <si>
    <t>Factor F</t>
  </si>
  <si>
    <t>สรุป</t>
  </si>
  <si>
    <t>แบบแสดงรายการ ปริมาณงาน และราคา</t>
  </si>
  <si>
    <t>หน่วย : บาท</t>
  </si>
  <si>
    <t>ราคาต่อหน่วย</t>
  </si>
  <si>
    <t>ค่าวัสดุและแรงงาน</t>
  </si>
  <si>
    <t xml:space="preserve"> แบบ ปร. 5 (ก)</t>
  </si>
  <si>
    <t>แบบสรุปค่าก่อสร้าง</t>
  </si>
  <si>
    <t>กลุ่มงาน/งาน  สรุปค่าก่อสร้าง</t>
  </si>
  <si>
    <t xml:space="preserve">แบบเลขที่  </t>
  </si>
  <si>
    <t>ค่างานต้นทุน</t>
  </si>
  <si>
    <t>ค่าก่อสร้าง</t>
  </si>
  <si>
    <t>รวมค่าก่อสร้าง</t>
  </si>
  <si>
    <t xml:space="preserve">                                                                                                                                  </t>
  </si>
  <si>
    <t xml:space="preserve">               แบบ ปร.6   แผ่นที่ 1</t>
  </si>
  <si>
    <t>แบบสรุปราคากลางงานก่อสร้างอาคาร</t>
  </si>
  <si>
    <t xml:space="preserve">แบบเลขที่                                                                         </t>
  </si>
  <si>
    <t>แบบ ปร. 4 และ ปร. 5  ที่แนบ          มีจำนวน        1          ชุด</t>
  </si>
  <si>
    <t>รวมค่าก่อสร้างทั้งโครงการ/งานก่อสร้าง</t>
  </si>
  <si>
    <t xml:space="preserve">                      ราคากลาง</t>
  </si>
  <si>
    <t>สถานที่ก่อสร้าง มหาวิทยาลัยเทคโนโลยีราชมงคลอีสาน ศูนย์กลาง</t>
  </si>
  <si>
    <t xml:space="preserve">เมื่อวันที่               </t>
  </si>
  <si>
    <t>สรุปราคาก่อสร้าง</t>
  </si>
  <si>
    <t xml:space="preserve">หน่วยงานเจ้าของโครงการ/งานก่อสร้าง กองกลาง มหาวิทยาลัยเทคโนโลยีราชมงคลอีสาน </t>
  </si>
  <si>
    <t>ตร.ม.</t>
  </si>
  <si>
    <t>กก.</t>
  </si>
  <si>
    <t>แบบ  ปร. 4     ที่แนบ      มีจำนวน     2   หน้า</t>
  </si>
  <si>
    <t xml:space="preserve">  แบบ ปร.4   แผ่นที่ 1/2</t>
  </si>
  <si>
    <t>ประมาณราคา</t>
  </si>
  <si>
    <t>พ.ศ.  2562</t>
  </si>
  <si>
    <t>ราคาต้นทุนค่าก่อสร้าง</t>
  </si>
  <si>
    <t>ชื่อโครงการ ปรับปรุงอาคารหอพักนักศึกษา</t>
  </si>
  <si>
    <t>เดือน     มีนาคม</t>
  </si>
  <si>
    <t>งานตาข่ายกันนก</t>
  </si>
  <si>
    <t>เหล็กกล่อง 1"x2"  หนา 2.3 มม.</t>
  </si>
  <si>
    <t>ลวดตาข่ายถักสี่เหลี่ยมจตุรัส 1 1/2" เบอร์ 11</t>
  </si>
  <si>
    <t>งานหลังคาและรางน้ำฝน</t>
  </si>
  <si>
    <t>เหล็กกล่อง 2"x4"  หนา 2.3 มม.</t>
  </si>
  <si>
    <t>แผ่น Plate เหล็ก 0.20 x 0.20 ม. หนา 6 มม. พร้อมอุปกรณ์ติดตั้ง</t>
  </si>
  <si>
    <t>แผ่น Plate เหล็ก 0.15 x 0.15 ม. หนา 6 มม. พร้อมอุปกรณ์ติดตั้ง</t>
  </si>
  <si>
    <t>งานมุงหลังคา แผ่น Metal Sheet หนาไม่น้อยว่า 0.4 มม.</t>
  </si>
  <si>
    <t>รางน้ำสแตนเลส เกรด 304 หนา 1.2 มม. เชื่อมอาร์กอน</t>
  </si>
  <si>
    <t>งานท่อระบายน้ำฝน</t>
  </si>
  <si>
    <t xml:space="preserve">ท่อ PVC. ขนาด 4"   ชั้นคุณภาพ 13.5 </t>
  </si>
  <si>
    <t>งานผนังกันน้ำไหลกลับ</t>
  </si>
  <si>
    <t>งานก่ออิฐมอญครึ่งแผ่น</t>
  </si>
  <si>
    <t>งานฉาบผนัง</t>
  </si>
  <si>
    <t>งานทาซีเมนต์กันซึม ของผนังกันน้ำ</t>
  </si>
  <si>
    <t>งานทาสีเหล็กรูปรรณ</t>
  </si>
  <si>
    <t>ทาสีรองพื้นกันสนิม</t>
  </si>
  <si>
    <t>ทาสีจริง (สีน้ำมัน 2 เที่ยว)</t>
  </si>
  <si>
    <t>งานทำความสะอาดฝ้าเพดานบริเวณใต้หลังคา</t>
  </si>
  <si>
    <t>งานทำความสะอาดฝ้าเพดานเดิมบริเวณใต้หลังคา</t>
  </si>
  <si>
    <t>ม.</t>
  </si>
  <si>
    <t>ชุด</t>
  </si>
  <si>
    <t>ภายนอกอาคาร</t>
  </si>
  <si>
    <t xml:space="preserve">หน่วยงานเจ้าของโครงการ/งานก่อสร้าง กองพัฒนานักศึกษา มหาวิทยาลัยเทคโนโลยีราชมงคลอีสาน </t>
  </si>
  <si>
    <t>ประมาณราคา เมื่อวันที่  11 มีนาคม 2562</t>
  </si>
  <si>
    <t>(........................................................)</t>
  </si>
  <si>
    <t>ประธานกรรมการ</t>
  </si>
  <si>
    <t>( นายบัญชา        นาคทอง )</t>
  </si>
  <si>
    <t>กรรมการ</t>
  </si>
  <si>
    <t>(นางสาวศิริวรรณ   โรโห)</t>
  </si>
  <si>
    <t>กรรมการและเลขานุการ</t>
  </si>
  <si>
    <t xml:space="preserve">  แบบ ปร.4   แผ่นที่ 2/2</t>
  </si>
  <si>
    <t>ราคากลาง    (หนึ่งล้านหนึ่งแสนสามหมื่นสี่พันหนึ่งร้อยบาทถ้วน)</t>
  </si>
  <si>
    <t>ข้อต่อพร้อมอุปกรณ์ท่อ (คิด 50%ของราคาท่อ)</t>
  </si>
  <si>
    <t>(ผู้ช่วยศาสตราจารย์นัฐวุฒิ  ทิพย์โยธา)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</si>
</sst>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฿&quot;#,##0;\-&quot;฿&quot;#,##0"/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6"/>
      <name val="DilleniaUPC"/>
      <family val="1"/>
      <charset val="22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14"/>
      <name val="AngsanaUPC"/>
      <family val="1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b/>
      <u val="singleAccounting"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59">
    <xf numFmtId="0" fontId="0" fillId="0" borderId="0" xfId="0"/>
    <xf numFmtId="0" fontId="7" fillId="0" borderId="0" xfId="5" applyFont="1"/>
    <xf numFmtId="0" fontId="8" fillId="0" borderId="0" xfId="5" applyFont="1"/>
    <xf numFmtId="0" fontId="7" fillId="0" borderId="0" xfId="5" applyFont="1" applyAlignment="1">
      <alignment horizontal="center"/>
    </xf>
    <xf numFmtId="43" fontId="8" fillId="0" borderId="3" xfId="6" applyFont="1" applyFill="1" applyBorder="1"/>
    <xf numFmtId="0" fontId="8" fillId="0" borderId="0" xfId="5" applyFont="1" applyFill="1" applyBorder="1"/>
    <xf numFmtId="0" fontId="8" fillId="0" borderId="0" xfId="5" applyFont="1" applyAlignment="1"/>
    <xf numFmtId="188" fontId="7" fillId="2" borderId="0" xfId="7" applyNumberFormat="1" applyFont="1" applyFill="1" applyAlignment="1"/>
    <xf numFmtId="188" fontId="7" fillId="2" borderId="0" xfId="7" applyNumberFormat="1" applyFont="1" applyFill="1" applyAlignment="1">
      <alignment horizontal="center"/>
    </xf>
    <xf numFmtId="188" fontId="8" fillId="2" borderId="8" xfId="7" applyNumberFormat="1" applyFont="1" applyFill="1" applyBorder="1"/>
    <xf numFmtId="188" fontId="8" fillId="2" borderId="9" xfId="7" applyNumberFormat="1" applyFont="1" applyFill="1" applyBorder="1" applyAlignment="1">
      <alignment horizontal="left"/>
    </xf>
    <xf numFmtId="188" fontId="8" fillId="2" borderId="9" xfId="7" applyNumberFormat="1" applyFont="1" applyFill="1" applyBorder="1"/>
    <xf numFmtId="188" fontId="8" fillId="2" borderId="0" xfId="7" applyNumberFormat="1" applyFont="1" applyFill="1" applyBorder="1" applyAlignment="1">
      <alignment horizontal="center"/>
    </xf>
    <xf numFmtId="188" fontId="8" fillId="2" borderId="7" xfId="7" applyNumberFormat="1" applyFont="1" applyFill="1" applyBorder="1" applyAlignment="1">
      <alignment horizontal="center"/>
    </xf>
    <xf numFmtId="188" fontId="8" fillId="0" borderId="3" xfId="7" applyNumberFormat="1" applyFont="1" applyFill="1" applyBorder="1" applyAlignment="1">
      <alignment horizontal="center"/>
    </xf>
    <xf numFmtId="188" fontId="8" fillId="0" borderId="4" xfId="7" applyNumberFormat="1" applyFont="1" applyFill="1" applyBorder="1"/>
    <xf numFmtId="189" fontId="8" fillId="0" borderId="3" xfId="7" applyNumberFormat="1" applyFont="1" applyFill="1" applyBorder="1"/>
    <xf numFmtId="188" fontId="8" fillId="0" borderId="3" xfId="7" applyNumberFormat="1" applyFont="1" applyFill="1" applyBorder="1"/>
    <xf numFmtId="187" fontId="8" fillId="0" borderId="3" xfId="7" applyNumberFormat="1" applyFont="1" applyFill="1" applyBorder="1"/>
    <xf numFmtId="188" fontId="8" fillId="0" borderId="3" xfId="7" applyNumberFormat="1" applyFont="1" applyFill="1" applyBorder="1" applyAlignment="1">
      <alignment horizontal="left"/>
    </xf>
    <xf numFmtId="188" fontId="8" fillId="0" borderId="8" xfId="7" applyNumberFormat="1" applyFont="1" applyFill="1" applyBorder="1"/>
    <xf numFmtId="188" fontId="8" fillId="0" borderId="12" xfId="7" applyNumberFormat="1" applyFont="1" applyFill="1" applyBorder="1"/>
    <xf numFmtId="188" fontId="8" fillId="0" borderId="12" xfId="7" applyNumberFormat="1" applyFont="1" applyFill="1" applyBorder="1" applyAlignment="1">
      <alignment horizontal="left"/>
    </xf>
    <xf numFmtId="188" fontId="8" fillId="0" borderId="13" xfId="7" applyNumberFormat="1" applyFont="1" applyFill="1" applyBorder="1"/>
    <xf numFmtId="188" fontId="8" fillId="0" borderId="0" xfId="7" applyNumberFormat="1" applyFont="1" applyFill="1"/>
    <xf numFmtId="43" fontId="8" fillId="0" borderId="11" xfId="6" applyFont="1" applyFill="1" applyBorder="1"/>
    <xf numFmtId="188" fontId="8" fillId="2" borderId="0" xfId="7" applyNumberFormat="1" applyFont="1" applyFill="1" applyBorder="1"/>
    <xf numFmtId="188" fontId="8" fillId="0" borderId="0" xfId="7" quotePrefix="1" applyNumberFormat="1" applyFont="1" applyBorder="1" applyAlignment="1">
      <alignment horizontal="left"/>
    </xf>
    <xf numFmtId="188" fontId="8" fillId="0" borderId="0" xfId="7" applyNumberFormat="1" applyFont="1" applyBorder="1"/>
    <xf numFmtId="0" fontId="8" fillId="0" borderId="0" xfId="5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5" applyFont="1"/>
    <xf numFmtId="0" fontId="8" fillId="0" borderId="0" xfId="5" applyFont="1" applyAlignment="1">
      <alignment horizontal="center"/>
    </xf>
    <xf numFmtId="188" fontId="8" fillId="0" borderId="0" xfId="7" applyNumberFormat="1" applyFont="1"/>
    <xf numFmtId="188" fontId="8" fillId="0" borderId="0" xfId="7" quotePrefix="1" applyNumberFormat="1" applyFont="1" applyAlignment="1">
      <alignment horizontal="left"/>
    </xf>
    <xf numFmtId="188" fontId="7" fillId="0" borderId="0" xfId="7" applyNumberFormat="1" applyFont="1" applyAlignment="1"/>
    <xf numFmtId="188" fontId="7" fillId="0" borderId="0" xfId="7" applyNumberFormat="1" applyFont="1" applyAlignment="1">
      <alignment horizontal="center"/>
    </xf>
    <xf numFmtId="188" fontId="8" fillId="3" borderId="8" xfId="7" quotePrefix="1" applyNumberFormat="1" applyFont="1" applyFill="1" applyBorder="1" applyAlignment="1">
      <alignment horizontal="left"/>
    </xf>
    <xf numFmtId="188" fontId="8" fillId="3" borderId="8" xfId="7" applyNumberFormat="1" applyFont="1" applyFill="1" applyBorder="1"/>
    <xf numFmtId="188" fontId="8" fillId="3" borderId="9" xfId="7" applyNumberFormat="1" applyFont="1" applyFill="1" applyBorder="1"/>
    <xf numFmtId="188" fontId="8" fillId="3" borderId="0" xfId="7" applyNumberFormat="1" applyFont="1" applyFill="1"/>
    <xf numFmtId="188" fontId="7" fillId="3" borderId="0" xfId="7" applyNumberFormat="1" applyFont="1" applyFill="1" applyAlignment="1">
      <alignment horizontal="right"/>
    </xf>
    <xf numFmtId="188" fontId="8" fillId="0" borderId="12" xfId="7" applyNumberFormat="1" applyFont="1" applyFill="1" applyBorder="1" applyAlignment="1">
      <alignment horizontal="center"/>
    </xf>
    <xf numFmtId="188" fontId="7" fillId="0" borderId="10" xfId="7" applyNumberFormat="1" applyFont="1" applyFill="1" applyBorder="1" applyAlignment="1">
      <alignment horizontal="center"/>
    </xf>
    <xf numFmtId="43" fontId="7" fillId="0" borderId="16" xfId="6" applyFont="1" applyFill="1" applyBorder="1"/>
    <xf numFmtId="188" fontId="7" fillId="0" borderId="16" xfId="7" applyNumberFormat="1" applyFont="1" applyFill="1" applyBorder="1"/>
    <xf numFmtId="188" fontId="8" fillId="2" borderId="1" xfId="7" applyNumberFormat="1" applyFont="1" applyFill="1" applyBorder="1"/>
    <xf numFmtId="188" fontId="7" fillId="0" borderId="5" xfId="7" applyNumberFormat="1" applyFont="1" applyFill="1" applyBorder="1" applyAlignment="1">
      <alignment horizontal="center"/>
    </xf>
    <xf numFmtId="43" fontId="7" fillId="0" borderId="17" xfId="6" applyFont="1" applyFill="1" applyBorder="1"/>
    <xf numFmtId="188" fontId="7" fillId="0" borderId="11" xfId="7" applyNumberFormat="1" applyFont="1" applyFill="1" applyBorder="1" applyAlignment="1">
      <alignment horizontal="center"/>
    </xf>
    <xf numFmtId="0" fontId="8" fillId="0" borderId="6" xfId="5" applyFont="1" applyFill="1" applyBorder="1"/>
    <xf numFmtId="188" fontId="7" fillId="0" borderId="18" xfId="7" quotePrefix="1" applyNumberFormat="1" applyFont="1" applyFill="1" applyBorder="1" applyAlignment="1">
      <alignment vertical="top"/>
    </xf>
    <xf numFmtId="188" fontId="7" fillId="0" borderId="19" xfId="7" quotePrefix="1" applyNumberFormat="1" applyFont="1" applyFill="1" applyBorder="1" applyAlignment="1">
      <alignment vertical="top"/>
    </xf>
    <xf numFmtId="188" fontId="7" fillId="0" borderId="20" xfId="7" quotePrefix="1" applyNumberFormat="1" applyFont="1" applyFill="1" applyBorder="1" applyAlignment="1">
      <alignment vertical="top"/>
    </xf>
    <xf numFmtId="188" fontId="8" fillId="0" borderId="1" xfId="7" applyNumberFormat="1" applyFont="1" applyBorder="1"/>
    <xf numFmtId="43" fontId="9" fillId="0" borderId="21" xfId="1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3" fontId="9" fillId="0" borderId="3" xfId="10" applyFont="1" applyFill="1" applyBorder="1" applyAlignment="1">
      <alignment horizontal="center"/>
    </xf>
    <xf numFmtId="43" fontId="9" fillId="0" borderId="3" xfId="10" applyFont="1" applyFill="1" applyBorder="1"/>
    <xf numFmtId="43" fontId="9" fillId="0" borderId="8" xfId="10" applyFont="1" applyFill="1" applyBorder="1"/>
    <xf numFmtId="0" fontId="9" fillId="0" borderId="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/>
    <xf numFmtId="43" fontId="9" fillId="0" borderId="25" xfId="10" applyFont="1" applyFill="1" applyBorder="1" applyAlignment="1">
      <alignment horizontal="center"/>
    </xf>
    <xf numFmtId="43" fontId="9" fillId="0" borderId="24" xfId="10" applyFont="1" applyFill="1" applyBorder="1" applyAlignment="1">
      <alignment horizontal="center"/>
    </xf>
    <xf numFmtId="43" fontId="9" fillId="0" borderId="24" xfId="10" applyFont="1" applyFill="1" applyBorder="1"/>
    <xf numFmtId="43" fontId="9" fillId="0" borderId="26" xfId="10" applyFont="1" applyFill="1" applyBorder="1"/>
    <xf numFmtId="0" fontId="9" fillId="0" borderId="6" xfId="0" applyFont="1" applyBorder="1" applyAlignment="1">
      <alignment horizontal="center"/>
    </xf>
    <xf numFmtId="43" fontId="9" fillId="0" borderId="0" xfId="6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0" xfId="5" applyFont="1"/>
    <xf numFmtId="43" fontId="10" fillId="0" borderId="0" xfId="6" applyFont="1"/>
    <xf numFmtId="0" fontId="10" fillId="0" borderId="0" xfId="5" applyFont="1" applyAlignment="1">
      <alignment horizontal="center" vertical="center"/>
    </xf>
    <xf numFmtId="4" fontId="10" fillId="0" borderId="0" xfId="5" applyNumberFormat="1" applyFont="1"/>
    <xf numFmtId="4" fontId="10" fillId="0" borderId="0" xfId="5" applyNumberFormat="1" applyFont="1" applyAlignment="1">
      <alignment horizontal="left"/>
    </xf>
    <xf numFmtId="0" fontId="9" fillId="0" borderId="0" xfId="5" applyFont="1"/>
    <xf numFmtId="0" fontId="9" fillId="0" borderId="8" xfId="5" applyFont="1" applyFill="1" applyBorder="1" applyAlignment="1">
      <alignment horizontal="left"/>
    </xf>
    <xf numFmtId="0" fontId="9" fillId="0" borderId="8" xfId="5" applyFont="1" applyBorder="1"/>
    <xf numFmtId="43" fontId="9" fillId="0" borderId="8" xfId="6" applyFont="1" applyFill="1" applyBorder="1"/>
    <xf numFmtId="0" fontId="9" fillId="0" borderId="8" xfId="5" applyFont="1" applyFill="1" applyBorder="1" applyAlignment="1">
      <alignment horizontal="center" vertical="center"/>
    </xf>
    <xf numFmtId="4" fontId="9" fillId="0" borderId="8" xfId="5" applyNumberFormat="1" applyFont="1" applyFill="1" applyBorder="1"/>
    <xf numFmtId="0" fontId="9" fillId="0" borderId="9" xfId="5" applyFont="1" applyFill="1" applyBorder="1" applyAlignment="1">
      <alignment horizontal="left"/>
    </xf>
    <xf numFmtId="0" fontId="9" fillId="0" borderId="9" xfId="5" applyFont="1" applyBorder="1"/>
    <xf numFmtId="43" fontId="9" fillId="0" borderId="9" xfId="6" applyFont="1" applyFill="1" applyBorder="1"/>
    <xf numFmtId="0" fontId="9" fillId="0" borderId="9" xfId="5" applyFont="1" applyFill="1" applyBorder="1" applyAlignment="1">
      <alignment horizontal="center" vertical="center"/>
    </xf>
    <xf numFmtId="4" fontId="9" fillId="0" borderId="9" xfId="5" applyNumberFormat="1" applyFont="1" applyFill="1" applyBorder="1"/>
    <xf numFmtId="3" fontId="9" fillId="0" borderId="9" xfId="5" applyNumberFormat="1" applyFont="1" applyFill="1" applyBorder="1" applyAlignment="1">
      <alignment horizontal="center"/>
    </xf>
    <xf numFmtId="0" fontId="9" fillId="0" borderId="0" xfId="5" applyFont="1" applyFill="1"/>
    <xf numFmtId="43" fontId="9" fillId="0" borderId="0" xfId="6" applyFont="1" applyFill="1"/>
    <xf numFmtId="0" fontId="9" fillId="0" borderId="0" xfId="5" applyFont="1" applyFill="1" applyAlignment="1">
      <alignment horizontal="center" vertical="center"/>
    </xf>
    <xf numFmtId="4" fontId="9" fillId="0" borderId="0" xfId="5" applyNumberFormat="1" applyFont="1" applyFill="1"/>
    <xf numFmtId="4" fontId="10" fillId="0" borderId="10" xfId="5" applyNumberFormat="1" applyFont="1" applyFill="1" applyBorder="1" applyAlignment="1">
      <alignment horizontal="center" vertical="center"/>
    </xf>
    <xf numFmtId="4" fontId="10" fillId="0" borderId="27" xfId="5" applyNumberFormat="1" applyFont="1" applyFill="1" applyBorder="1" applyAlignment="1">
      <alignment horizontal="center"/>
    </xf>
    <xf numFmtId="4" fontId="10" fillId="0" borderId="27" xfId="5" applyNumberFormat="1" applyFont="1" applyFill="1" applyBorder="1" applyAlignment="1">
      <alignment horizontal="center" vertical="center"/>
    </xf>
    <xf numFmtId="0" fontId="10" fillId="0" borderId="29" xfId="5" applyFont="1" applyFill="1" applyBorder="1" applyAlignment="1">
      <alignment vertical="center"/>
    </xf>
    <xf numFmtId="0" fontId="10" fillId="0" borderId="3" xfId="5" applyFont="1" applyFill="1" applyBorder="1" applyAlignment="1">
      <alignment vertical="center"/>
    </xf>
    <xf numFmtId="43" fontId="10" fillId="0" borderId="3" xfId="6" applyFont="1" applyFill="1" applyBorder="1" applyAlignment="1">
      <alignment vertical="center"/>
    </xf>
    <xf numFmtId="0" fontId="10" fillId="0" borderId="3" xfId="5" applyFont="1" applyFill="1" applyBorder="1" applyAlignment="1">
      <alignment horizontal="center" vertical="center"/>
    </xf>
    <xf numFmtId="4" fontId="10" fillId="0" borderId="3" xfId="5" applyNumberFormat="1" applyFont="1" applyFill="1" applyBorder="1" applyAlignment="1">
      <alignment horizontal="center"/>
    </xf>
    <xf numFmtId="4" fontId="10" fillId="0" borderId="3" xfId="5" applyNumberFormat="1" applyFont="1" applyFill="1" applyBorder="1" applyAlignment="1">
      <alignment horizontal="center" vertical="center"/>
    </xf>
    <xf numFmtId="0" fontId="10" fillId="0" borderId="28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/>
    </xf>
    <xf numFmtId="0" fontId="10" fillId="0" borderId="3" xfId="5" applyFont="1" applyFill="1" applyBorder="1" applyAlignment="1">
      <alignment horizontal="left" vertical="center"/>
    </xf>
    <xf numFmtId="43" fontId="9" fillId="0" borderId="3" xfId="6" applyFont="1" applyFill="1" applyBorder="1"/>
    <xf numFmtId="0" fontId="9" fillId="0" borderId="3" xfId="5" applyFont="1" applyFill="1" applyBorder="1" applyAlignment="1">
      <alignment horizontal="center" vertical="center"/>
    </xf>
    <xf numFmtId="4" fontId="9" fillId="0" borderId="3" xfId="5" applyNumberFormat="1" applyFont="1" applyFill="1" applyBorder="1"/>
    <xf numFmtId="0" fontId="9" fillId="0" borderId="3" xfId="5" applyFont="1" applyFill="1" applyBorder="1" applyAlignment="1">
      <alignment horizontal="left" vertical="center"/>
    </xf>
    <xf numFmtId="0" fontId="10" fillId="0" borderId="2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left" vertical="center"/>
    </xf>
    <xf numFmtId="43" fontId="9" fillId="0" borderId="2" xfId="6" applyFont="1" applyFill="1" applyBorder="1"/>
    <xf numFmtId="0" fontId="9" fillId="0" borderId="2" xfId="5" applyFont="1" applyFill="1" applyBorder="1" applyAlignment="1">
      <alignment horizontal="center" vertical="center"/>
    </xf>
    <xf numFmtId="4" fontId="9" fillId="0" borderId="2" xfId="5" applyNumberFormat="1" applyFont="1" applyFill="1" applyBorder="1"/>
    <xf numFmtId="0" fontId="9" fillId="0" borderId="2" xfId="5" applyFont="1" applyFill="1" applyBorder="1"/>
    <xf numFmtId="4" fontId="10" fillId="0" borderId="11" xfId="5" applyNumberFormat="1" applyFont="1" applyFill="1" applyBorder="1" applyAlignment="1">
      <alignment horizontal="center"/>
    </xf>
    <xf numFmtId="4" fontId="10" fillId="0" borderId="11" xfId="5" applyNumberFormat="1" applyFont="1" applyFill="1" applyBorder="1" applyAlignment="1">
      <alignment horizontal="center" vertical="center"/>
    </xf>
    <xf numFmtId="0" fontId="9" fillId="0" borderId="3" xfId="5" applyFont="1" applyFill="1" applyBorder="1"/>
    <xf numFmtId="0" fontId="9" fillId="0" borderId="22" xfId="5" applyFont="1" applyFill="1" applyBorder="1"/>
    <xf numFmtId="43" fontId="9" fillId="0" borderId="22" xfId="6" applyFont="1" applyFill="1" applyBorder="1"/>
    <xf numFmtId="0" fontId="9" fillId="0" borderId="4" xfId="5" applyFont="1" applyFill="1" applyBorder="1" applyAlignment="1">
      <alignment horizontal="center" vertical="center"/>
    </xf>
    <xf numFmtId="0" fontId="11" fillId="0" borderId="0" xfId="0" applyFont="1"/>
    <xf numFmtId="0" fontId="9" fillId="0" borderId="23" xfId="5" applyFont="1" applyFill="1" applyBorder="1"/>
    <xf numFmtId="4" fontId="12" fillId="0" borderId="23" xfId="6" applyNumberFormat="1" applyFont="1" applyFill="1" applyBorder="1"/>
    <xf numFmtId="0" fontId="9" fillId="0" borderId="23" xfId="5" applyFont="1" applyFill="1" applyBorder="1" applyAlignment="1">
      <alignment horizontal="center" vertical="center"/>
    </xf>
    <xf numFmtId="4" fontId="9" fillId="0" borderId="0" xfId="6" applyNumberFormat="1" applyFont="1"/>
    <xf numFmtId="0" fontId="9" fillId="0" borderId="0" xfId="5" applyFont="1" applyAlignment="1">
      <alignment horizontal="center" vertical="center"/>
    </xf>
    <xf numFmtId="4" fontId="9" fillId="0" borderId="0" xfId="5" applyNumberFormat="1" applyFont="1"/>
    <xf numFmtId="0" fontId="10" fillId="0" borderId="2" xfId="5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5" applyFont="1" applyFill="1" applyBorder="1"/>
    <xf numFmtId="43" fontId="9" fillId="0" borderId="0" xfId="6" applyFont="1" applyFill="1" applyBorder="1"/>
    <xf numFmtId="0" fontId="9" fillId="0" borderId="0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vertical="center"/>
    </xf>
    <xf numFmtId="43" fontId="10" fillId="0" borderId="10" xfId="6" applyFont="1" applyFill="1" applyBorder="1" applyAlignment="1">
      <alignment horizontal="center" vertical="center"/>
    </xf>
    <xf numFmtId="43" fontId="10" fillId="0" borderId="11" xfId="6" applyFont="1" applyFill="1" applyBorder="1" applyAlignment="1">
      <alignment vertical="center"/>
    </xf>
    <xf numFmtId="0" fontId="10" fillId="0" borderId="11" xfId="5" applyFont="1" applyFill="1" applyBorder="1" applyAlignment="1">
      <alignment horizontal="center" vertical="center"/>
    </xf>
    <xf numFmtId="4" fontId="10" fillId="0" borderId="16" xfId="5" applyNumberFormat="1" applyFont="1" applyFill="1" applyBorder="1" applyAlignment="1">
      <alignment horizontal="center"/>
    </xf>
    <xf numFmtId="0" fontId="12" fillId="0" borderId="23" xfId="5" applyFont="1" applyFill="1" applyBorder="1" applyAlignment="1">
      <alignment horizontal="center"/>
    </xf>
    <xf numFmtId="0" fontId="10" fillId="0" borderId="0" xfId="5" applyFont="1" applyAlignment="1">
      <alignment horizontal="center"/>
    </xf>
    <xf numFmtId="0" fontId="9" fillId="0" borderId="9" xfId="5" applyFont="1" applyFill="1" applyBorder="1" applyAlignment="1">
      <alignment horizontal="left" vertical="center"/>
    </xf>
    <xf numFmtId="0" fontId="10" fillId="0" borderId="27" xfId="5" applyFont="1" applyFill="1" applyBorder="1" applyAlignment="1">
      <alignment vertical="center"/>
    </xf>
    <xf numFmtId="43" fontId="10" fillId="0" borderId="27" xfId="6" applyFont="1" applyFill="1" applyBorder="1" applyAlignment="1">
      <alignment vertical="center"/>
    </xf>
    <xf numFmtId="0" fontId="10" fillId="0" borderId="27" xfId="5" applyFont="1" applyFill="1" applyBorder="1" applyAlignment="1">
      <alignment horizontal="center" vertical="center"/>
    </xf>
    <xf numFmtId="188" fontId="7" fillId="0" borderId="14" xfId="7" applyNumberFormat="1" applyFont="1" applyFill="1" applyBorder="1" applyAlignment="1">
      <alignment horizontal="right"/>
    </xf>
    <xf numFmtId="188" fontId="7" fillId="0" borderId="15" xfId="7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188" fontId="7" fillId="2" borderId="0" xfId="7" applyNumberFormat="1" applyFont="1" applyFill="1" applyAlignment="1">
      <alignment horizontal="center"/>
    </xf>
    <xf numFmtId="188" fontId="7" fillId="0" borderId="10" xfId="7" applyNumberFormat="1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vertical="center"/>
    </xf>
    <xf numFmtId="188" fontId="7" fillId="0" borderId="11" xfId="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88" fontId="7" fillId="0" borderId="5" xfId="7" applyNumberFormat="1" applyFont="1" applyFill="1" applyBorder="1" applyAlignment="1">
      <alignment horizontal="center" vertical="center"/>
    </xf>
    <xf numFmtId="188" fontId="8" fillId="0" borderId="0" xfId="7" applyNumberFormat="1" applyFont="1" applyAlignment="1">
      <alignment horizontal="left" vertical="center"/>
    </xf>
    <xf numFmtId="188" fontId="7" fillId="0" borderId="0" xfId="7" applyNumberFormat="1" applyFont="1" applyAlignment="1">
      <alignment horizontal="center"/>
    </xf>
    <xf numFmtId="0" fontId="7" fillId="0" borderId="11" xfId="5" applyFont="1" applyFill="1" applyBorder="1" applyAlignment="1">
      <alignment horizontal="center" vertical="center"/>
    </xf>
  </cellXfs>
  <cellStyles count="12">
    <cellStyle name="Comma 10" xfId="9"/>
    <cellStyle name="Comma 2" xfId="6"/>
    <cellStyle name="Comma 2 2" xfId="10"/>
    <cellStyle name="Comma 4" xfId="1"/>
    <cellStyle name="Normal 2" xfId="5"/>
    <cellStyle name="Normal 3" xfId="11"/>
    <cellStyle name="Normal 8" xfId="8"/>
    <cellStyle name="เครื่องหมายจุลภาค 2" xfId="2"/>
    <cellStyle name="เครื่องหมายสกุลเงิน [0]_PERSONAL" xfId="7"/>
    <cellStyle name="ปกติ" xfId="0" builtinId="0"/>
    <cellStyle name="ปกติ 2" xfId="3"/>
    <cellStyle name="ปกติ 2 3" xfId="4"/>
  </cellStyles>
  <dxfs count="0"/>
  <tableStyles count="0" defaultTableStyle="TableStyleMedium9" defaultPivotStyle="PivotStyleLight16"/>
  <colors>
    <mruColors>
      <color rgb="FF00000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5:J101"/>
  <sheetViews>
    <sheetView showGridLines="0" view="pageBreakPreview" topLeftCell="A44" zoomScale="99" zoomScaleNormal="100" zoomScaleSheetLayoutView="99" workbookViewId="0">
      <selection activeCell="I53" sqref="I53"/>
    </sheetView>
  </sheetViews>
  <sheetFormatPr defaultColWidth="0" defaultRowHeight="0" customHeight="1" zeroHeight="1" x14ac:dyDescent="0.5"/>
  <cols>
    <col min="1" max="1" width="6.25" style="77" customWidth="1"/>
    <col min="2" max="2" width="42.5" style="77" customWidth="1"/>
    <col min="3" max="3" width="8.875" style="69" customWidth="1"/>
    <col min="4" max="4" width="7.5" style="126" customWidth="1"/>
    <col min="5" max="5" width="11" style="127" customWidth="1"/>
    <col min="6" max="6" width="12.75" style="127" customWidth="1"/>
    <col min="7" max="8" width="11" style="127" customWidth="1"/>
    <col min="9" max="9" width="13.25" style="127" customWidth="1"/>
    <col min="10" max="10" width="13.5" style="126" customWidth="1"/>
    <col min="11" max="11" width="7" style="77" customWidth="1"/>
    <col min="12" max="16384" width="0" style="77" hidden="1"/>
  </cols>
  <sheetData>
    <row r="5" spans="1:10" ht="21.75" customHeight="1" x14ac:dyDescent="0.5">
      <c r="A5" s="72"/>
      <c r="B5" s="72"/>
      <c r="C5" s="73"/>
      <c r="D5" s="74"/>
      <c r="E5" s="75"/>
      <c r="F5" s="75"/>
      <c r="G5" s="75"/>
      <c r="H5" s="75"/>
      <c r="I5" s="76" t="s">
        <v>38</v>
      </c>
      <c r="J5" s="74"/>
    </row>
    <row r="6" spans="1:10" ht="21.75" customHeight="1" x14ac:dyDescent="0.5">
      <c r="A6" s="142" t="s">
        <v>13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21.75" customHeight="1" x14ac:dyDescent="0.5">
      <c r="A7" s="78" t="s">
        <v>42</v>
      </c>
      <c r="B7" s="79"/>
      <c r="C7" s="80"/>
      <c r="D7" s="81"/>
      <c r="E7" s="82"/>
      <c r="F7" s="82"/>
      <c r="G7" s="82"/>
      <c r="H7" s="82"/>
      <c r="I7" s="82"/>
      <c r="J7" s="81"/>
    </row>
    <row r="8" spans="1:10" ht="21.75" customHeight="1" x14ac:dyDescent="0.5">
      <c r="A8" s="83" t="s">
        <v>31</v>
      </c>
      <c r="B8" s="84"/>
      <c r="C8" s="85"/>
      <c r="D8" s="86"/>
      <c r="E8" s="87" t="s">
        <v>10</v>
      </c>
      <c r="F8" s="87"/>
      <c r="G8" s="87"/>
      <c r="H8" s="87"/>
      <c r="I8" s="87"/>
      <c r="J8" s="86"/>
    </row>
    <row r="9" spans="1:10" ht="21.75" customHeight="1" x14ac:dyDescent="0.5">
      <c r="A9" s="83" t="s">
        <v>67</v>
      </c>
      <c r="B9" s="84"/>
      <c r="C9" s="85"/>
      <c r="D9" s="86"/>
      <c r="E9" s="87"/>
      <c r="F9" s="87"/>
      <c r="G9" s="87"/>
      <c r="H9" s="87"/>
      <c r="I9" s="87"/>
      <c r="J9" s="86"/>
    </row>
    <row r="10" spans="1:10" ht="21.75" customHeight="1" x14ac:dyDescent="0.5">
      <c r="A10" s="83" t="s">
        <v>39</v>
      </c>
      <c r="B10" s="84"/>
      <c r="C10" s="85"/>
      <c r="D10" s="86"/>
      <c r="E10" s="87" t="s">
        <v>32</v>
      </c>
      <c r="F10" s="88">
        <v>11</v>
      </c>
      <c r="G10" s="87" t="s">
        <v>43</v>
      </c>
      <c r="H10" s="87"/>
      <c r="I10" s="143" t="s">
        <v>40</v>
      </c>
      <c r="J10" s="143"/>
    </row>
    <row r="11" spans="1:10" ht="21.75" customHeight="1" thickBot="1" x14ac:dyDescent="0.55000000000000004">
      <c r="A11" s="89"/>
      <c r="B11" s="89"/>
      <c r="C11" s="90"/>
      <c r="D11" s="91"/>
      <c r="E11" s="92"/>
      <c r="F11" s="92"/>
      <c r="G11" s="92"/>
      <c r="H11" s="92"/>
      <c r="I11" s="92"/>
      <c r="J11" s="91" t="s">
        <v>14</v>
      </c>
    </row>
    <row r="12" spans="1:10" ht="21.75" customHeight="1" thickTop="1" x14ac:dyDescent="0.5">
      <c r="A12" s="135" t="s">
        <v>0</v>
      </c>
      <c r="B12" s="135" t="s">
        <v>1</v>
      </c>
      <c r="C12" s="137" t="s">
        <v>2</v>
      </c>
      <c r="D12" s="135" t="s">
        <v>3</v>
      </c>
      <c r="E12" s="140" t="s">
        <v>4</v>
      </c>
      <c r="F12" s="140"/>
      <c r="G12" s="140" t="s">
        <v>6</v>
      </c>
      <c r="H12" s="140"/>
      <c r="I12" s="93" t="s">
        <v>8</v>
      </c>
      <c r="J12" s="135" t="s">
        <v>7</v>
      </c>
    </row>
    <row r="13" spans="1:10" ht="21.75" customHeight="1" x14ac:dyDescent="0.5">
      <c r="A13" s="144"/>
      <c r="B13" s="144"/>
      <c r="C13" s="145"/>
      <c r="D13" s="146"/>
      <c r="E13" s="94" t="s">
        <v>15</v>
      </c>
      <c r="F13" s="94" t="s">
        <v>5</v>
      </c>
      <c r="G13" s="94" t="s">
        <v>15</v>
      </c>
      <c r="H13" s="94" t="s">
        <v>5</v>
      </c>
      <c r="I13" s="95" t="s">
        <v>16</v>
      </c>
      <c r="J13" s="146"/>
    </row>
    <row r="14" spans="1:10" ht="21.75" customHeight="1" x14ac:dyDescent="0.5">
      <c r="A14" s="96"/>
      <c r="B14" s="97"/>
      <c r="C14" s="98"/>
      <c r="D14" s="99"/>
      <c r="E14" s="100"/>
      <c r="F14" s="100"/>
      <c r="G14" s="100"/>
      <c r="H14" s="100"/>
      <c r="I14" s="101"/>
      <c r="J14" s="102"/>
    </row>
    <row r="15" spans="1:10" ht="21.75" customHeight="1" x14ac:dyDescent="0.5">
      <c r="A15" s="103">
        <v>1</v>
      </c>
      <c r="B15" s="104" t="s">
        <v>44</v>
      </c>
      <c r="C15" s="105"/>
      <c r="D15" s="106"/>
      <c r="E15" s="107"/>
      <c r="F15" s="107"/>
      <c r="G15" s="107"/>
      <c r="H15" s="107"/>
      <c r="I15" s="107"/>
      <c r="J15" s="106"/>
    </row>
    <row r="16" spans="1:10" ht="21.75" customHeight="1" x14ac:dyDescent="0.5">
      <c r="A16" s="103"/>
      <c r="B16" s="108" t="s">
        <v>45</v>
      </c>
      <c r="C16" s="105">
        <v>2576.64</v>
      </c>
      <c r="D16" s="106" t="s">
        <v>36</v>
      </c>
      <c r="E16" s="107">
        <v>21.99</v>
      </c>
      <c r="F16" s="107">
        <f>C16*E16</f>
        <v>56660.313599999994</v>
      </c>
      <c r="G16" s="107">
        <v>12</v>
      </c>
      <c r="H16" s="107">
        <f>G16*C16</f>
        <v>30919.68</v>
      </c>
      <c r="I16" s="107">
        <f>F16+H16</f>
        <v>87579.993599999987</v>
      </c>
      <c r="J16" s="106"/>
    </row>
    <row r="17" spans="1:10" ht="21.75" customHeight="1" x14ac:dyDescent="0.5">
      <c r="A17" s="103"/>
      <c r="B17" s="108" t="s">
        <v>46</v>
      </c>
      <c r="C17" s="105">
        <v>412.59</v>
      </c>
      <c r="D17" s="106" t="s">
        <v>35</v>
      </c>
      <c r="E17" s="107">
        <v>147</v>
      </c>
      <c r="F17" s="107">
        <f t="shared" ref="F17:F27" si="0">C17*E17</f>
        <v>60650.729999999996</v>
      </c>
      <c r="G17" s="107">
        <f>E17*0.3</f>
        <v>44.1</v>
      </c>
      <c r="H17" s="107">
        <f>G17*C17</f>
        <v>18195.219000000001</v>
      </c>
      <c r="I17" s="107">
        <f t="shared" ref="I17:I27" si="1">F17+H17</f>
        <v>78845.948999999993</v>
      </c>
      <c r="J17" s="106"/>
    </row>
    <row r="18" spans="1:10" ht="21.75" customHeight="1" x14ac:dyDescent="0.5">
      <c r="A18" s="103">
        <v>2</v>
      </c>
      <c r="B18" s="104" t="s">
        <v>47</v>
      </c>
      <c r="C18" s="105"/>
      <c r="D18" s="106"/>
      <c r="E18" s="105"/>
      <c r="F18" s="107"/>
      <c r="G18" s="107"/>
      <c r="H18" s="107"/>
      <c r="I18" s="107"/>
      <c r="J18" s="106"/>
    </row>
    <row r="19" spans="1:10" ht="21.75" customHeight="1" x14ac:dyDescent="0.5">
      <c r="A19" s="103"/>
      <c r="B19" s="108" t="s">
        <v>45</v>
      </c>
      <c r="C19" s="105">
        <v>2405.52</v>
      </c>
      <c r="D19" s="106" t="s">
        <v>36</v>
      </c>
      <c r="E19" s="107">
        <v>21.99</v>
      </c>
      <c r="F19" s="107">
        <f t="shared" si="0"/>
        <v>52897.384799999993</v>
      </c>
      <c r="G19" s="107">
        <v>12</v>
      </c>
      <c r="H19" s="107">
        <f t="shared" ref="H19" si="2">G19*C19</f>
        <v>28866.239999999998</v>
      </c>
      <c r="I19" s="107">
        <f t="shared" si="1"/>
        <v>81763.624799999991</v>
      </c>
      <c r="J19" s="106"/>
    </row>
    <row r="20" spans="1:10" ht="21.75" customHeight="1" x14ac:dyDescent="0.5">
      <c r="A20" s="103"/>
      <c r="B20" s="108" t="s">
        <v>48</v>
      </c>
      <c r="C20" s="105">
        <v>1161.04</v>
      </c>
      <c r="D20" s="106" t="s">
        <v>36</v>
      </c>
      <c r="E20" s="107">
        <v>21.98</v>
      </c>
      <c r="F20" s="107">
        <f>C20*E20</f>
        <v>25519.659199999998</v>
      </c>
      <c r="G20" s="107">
        <v>12</v>
      </c>
      <c r="H20" s="107">
        <f>G20*C20</f>
        <v>13932.48</v>
      </c>
      <c r="I20" s="107">
        <f>F20+H20</f>
        <v>39452.139199999998</v>
      </c>
      <c r="J20" s="106"/>
    </row>
    <row r="21" spans="1:10" ht="21.75" customHeight="1" x14ac:dyDescent="0.5">
      <c r="A21" s="103"/>
      <c r="B21" s="108" t="s">
        <v>49</v>
      </c>
      <c r="C21" s="105">
        <v>360</v>
      </c>
      <c r="D21" s="106" t="s">
        <v>65</v>
      </c>
      <c r="E21" s="107">
        <f>54.15+(54.15*0.5)</f>
        <v>81.224999999999994</v>
      </c>
      <c r="F21" s="107">
        <f>360*81.23</f>
        <v>29242.800000000003</v>
      </c>
      <c r="G21" s="107">
        <f>E21*0.3</f>
        <v>24.367499999999996</v>
      </c>
      <c r="H21" s="107">
        <f>360*24.37</f>
        <v>8773.2000000000007</v>
      </c>
      <c r="I21" s="107">
        <f>F21+H21</f>
        <v>38016</v>
      </c>
      <c r="J21" s="106"/>
    </row>
    <row r="22" spans="1:10" ht="21.75" customHeight="1" x14ac:dyDescent="0.5">
      <c r="A22" s="103"/>
      <c r="B22" s="108" t="s">
        <v>50</v>
      </c>
      <c r="C22" s="105">
        <v>40</v>
      </c>
      <c r="D22" s="106" t="s">
        <v>65</v>
      </c>
      <c r="E22" s="107">
        <f>31.35+(31.35*0.5)</f>
        <v>47.025000000000006</v>
      </c>
      <c r="F22" s="107">
        <f>40*47.03</f>
        <v>1881.2</v>
      </c>
      <c r="G22" s="107">
        <f>E22*0.3</f>
        <v>14.107500000000002</v>
      </c>
      <c r="H22" s="107">
        <f>40*14.11</f>
        <v>564.4</v>
      </c>
      <c r="I22" s="107">
        <f>F22+H22</f>
        <v>2445.6</v>
      </c>
      <c r="J22" s="106"/>
    </row>
    <row r="23" spans="1:10" ht="21.75" customHeight="1" x14ac:dyDescent="0.5">
      <c r="A23" s="103"/>
      <c r="B23" s="108" t="s">
        <v>51</v>
      </c>
      <c r="C23" s="105">
        <v>168</v>
      </c>
      <c r="D23" s="106" t="s">
        <v>35</v>
      </c>
      <c r="E23" s="107">
        <v>290</v>
      </c>
      <c r="F23" s="107">
        <f>C23*E23</f>
        <v>48720</v>
      </c>
      <c r="G23" s="107">
        <v>70</v>
      </c>
      <c r="H23" s="107">
        <f>168*70</f>
        <v>11760</v>
      </c>
      <c r="I23" s="107">
        <f>F23+H23</f>
        <v>60480</v>
      </c>
      <c r="J23" s="106"/>
    </row>
    <row r="24" spans="1:10" ht="21.75" customHeight="1" x14ac:dyDescent="0.5">
      <c r="A24" s="103"/>
      <c r="B24" s="108" t="s">
        <v>52</v>
      </c>
      <c r="C24" s="105">
        <v>261.5</v>
      </c>
      <c r="D24" s="106" t="s">
        <v>35</v>
      </c>
      <c r="E24" s="107">
        <v>1117.29</v>
      </c>
      <c r="F24" s="107">
        <f t="shared" si="0"/>
        <v>292171.33499999996</v>
      </c>
      <c r="G24" s="107">
        <f>E24*0.3</f>
        <v>335.18699999999995</v>
      </c>
      <c r="H24" s="107">
        <f>261.5*335.19</f>
        <v>87652.184999999998</v>
      </c>
      <c r="I24" s="107">
        <f t="shared" si="1"/>
        <v>379823.51999999996</v>
      </c>
      <c r="J24" s="106"/>
    </row>
    <row r="25" spans="1:10" ht="0" hidden="1" customHeight="1" x14ac:dyDescent="0.5"/>
    <row r="26" spans="1:10" ht="21.75" customHeight="1" x14ac:dyDescent="0.5">
      <c r="A26" s="103">
        <v>3</v>
      </c>
      <c r="B26" s="104" t="s">
        <v>53</v>
      </c>
      <c r="C26" s="105"/>
      <c r="D26" s="106"/>
      <c r="E26" s="107"/>
      <c r="F26" s="107"/>
      <c r="G26" s="107"/>
      <c r="H26" s="107"/>
      <c r="I26" s="107"/>
      <c r="J26" s="106"/>
    </row>
    <row r="27" spans="1:10" ht="21.75" customHeight="1" x14ac:dyDescent="0.5">
      <c r="A27" s="103"/>
      <c r="B27" s="108" t="s">
        <v>54</v>
      </c>
      <c r="C27" s="105">
        <v>87</v>
      </c>
      <c r="D27" s="106" t="s">
        <v>64</v>
      </c>
      <c r="E27" s="107">
        <v>209.11</v>
      </c>
      <c r="F27" s="107">
        <f t="shared" si="0"/>
        <v>18192.57</v>
      </c>
      <c r="G27" s="107">
        <f>E27*0.3</f>
        <v>62.733000000000004</v>
      </c>
      <c r="H27" s="107">
        <f>87*62.73</f>
        <v>5457.5099999999993</v>
      </c>
      <c r="I27" s="107">
        <f t="shared" si="1"/>
        <v>23650.079999999998</v>
      </c>
      <c r="J27" s="106"/>
    </row>
    <row r="28" spans="1:10" ht="21.75" customHeight="1" x14ac:dyDescent="0.5">
      <c r="A28" s="109"/>
      <c r="B28" s="110" t="s">
        <v>77</v>
      </c>
      <c r="C28" s="111">
        <v>87</v>
      </c>
      <c r="D28" s="106" t="s">
        <v>64</v>
      </c>
      <c r="E28" s="113">
        <f>E27*0.5</f>
        <v>104.55500000000001</v>
      </c>
      <c r="F28" s="113">
        <f>87*104.56</f>
        <v>9096.7199999999993</v>
      </c>
      <c r="G28" s="113">
        <f>E28*0.2</f>
        <v>20.911000000000001</v>
      </c>
      <c r="H28" s="113">
        <f>87*20.91</f>
        <v>1819.17</v>
      </c>
      <c r="I28" s="113">
        <f>F28+H28</f>
        <v>10915.89</v>
      </c>
      <c r="J28" s="112"/>
    </row>
    <row r="29" spans="1:10" ht="21.75" customHeight="1" x14ac:dyDescent="0.5">
      <c r="A29" s="109">
        <v>4</v>
      </c>
      <c r="B29" s="128" t="s">
        <v>55</v>
      </c>
      <c r="C29" s="111"/>
      <c r="D29" s="112"/>
      <c r="E29" s="113"/>
      <c r="F29" s="113"/>
      <c r="G29" s="113"/>
      <c r="H29" s="113"/>
      <c r="I29" s="113"/>
      <c r="J29" s="112"/>
    </row>
    <row r="30" spans="1:10" ht="21.75" customHeight="1" x14ac:dyDescent="0.5">
      <c r="A30" s="109"/>
      <c r="B30" s="110" t="s">
        <v>56</v>
      </c>
      <c r="C30" s="111">
        <v>6.4</v>
      </c>
      <c r="D30" s="106" t="s">
        <v>35</v>
      </c>
      <c r="E30" s="113">
        <v>285</v>
      </c>
      <c r="F30" s="113">
        <f>C30*E30</f>
        <v>1824</v>
      </c>
      <c r="G30" s="113">
        <v>89</v>
      </c>
      <c r="H30" s="113">
        <f>G30*C30</f>
        <v>569.6</v>
      </c>
      <c r="I30" s="113">
        <f>F30+H30</f>
        <v>2393.6</v>
      </c>
      <c r="J30" s="112" t="s">
        <v>66</v>
      </c>
    </row>
    <row r="31" spans="1:10" ht="21.75" customHeight="1" x14ac:dyDescent="0.5">
      <c r="A31" s="109"/>
      <c r="B31" s="110" t="s">
        <v>57</v>
      </c>
      <c r="C31" s="111">
        <f>C30*2</f>
        <v>12.8</v>
      </c>
      <c r="D31" s="106" t="s">
        <v>35</v>
      </c>
      <c r="E31" s="113">
        <v>75</v>
      </c>
      <c r="F31" s="113">
        <f>C31*E31</f>
        <v>960</v>
      </c>
      <c r="G31" s="113">
        <v>95</v>
      </c>
      <c r="H31" s="113">
        <f>G31*C31</f>
        <v>1216</v>
      </c>
      <c r="I31" s="113">
        <f>F31+H31</f>
        <v>2176</v>
      </c>
      <c r="J31" s="112" t="s">
        <v>66</v>
      </c>
    </row>
    <row r="32" spans="1:10" ht="21.75" customHeight="1" x14ac:dyDescent="0.5">
      <c r="A32" s="114"/>
      <c r="B32" s="114" t="s">
        <v>58</v>
      </c>
      <c r="C32" s="111">
        <v>83</v>
      </c>
      <c r="D32" s="106" t="s">
        <v>35</v>
      </c>
      <c r="E32" s="113">
        <v>85.56</v>
      </c>
      <c r="F32" s="113">
        <f>C32*E32</f>
        <v>7101.4800000000005</v>
      </c>
      <c r="G32" s="113">
        <f>E32*0.3</f>
        <v>25.667999999999999</v>
      </c>
      <c r="H32" s="113">
        <f>83*25.67</f>
        <v>2130.61</v>
      </c>
      <c r="I32" s="113">
        <f>F32+H32</f>
        <v>9232.09</v>
      </c>
      <c r="J32" s="112"/>
    </row>
    <row r="33" spans="1:10" ht="21.75" customHeight="1" x14ac:dyDescent="0.5">
      <c r="A33" s="114"/>
      <c r="B33" s="114"/>
      <c r="C33" s="111"/>
      <c r="D33" s="112"/>
      <c r="E33" s="111"/>
      <c r="F33" s="111"/>
      <c r="G33" s="111"/>
      <c r="H33" s="111"/>
      <c r="I33" s="111"/>
      <c r="J33" s="112"/>
    </row>
    <row r="34" spans="1:10" ht="21.75" customHeight="1" x14ac:dyDescent="0.5">
      <c r="A34" s="132"/>
      <c r="B34" s="132"/>
      <c r="C34" s="133"/>
      <c r="D34" s="134"/>
      <c r="E34" s="133"/>
      <c r="F34" s="133"/>
      <c r="G34" s="133"/>
      <c r="H34" s="133"/>
      <c r="I34" s="133"/>
      <c r="J34" s="134"/>
    </row>
    <row r="35" spans="1:10" ht="21.75" customHeight="1" x14ac:dyDescent="0.5">
      <c r="A35" s="72"/>
      <c r="B35" s="72"/>
      <c r="C35" s="73"/>
      <c r="D35" s="74"/>
      <c r="E35" s="75"/>
      <c r="F35" s="75"/>
      <c r="G35" s="75"/>
      <c r="H35" s="75"/>
      <c r="I35" s="76" t="s">
        <v>75</v>
      </c>
      <c r="J35" s="74"/>
    </row>
    <row r="36" spans="1:10" ht="21.75" customHeight="1" x14ac:dyDescent="0.5">
      <c r="A36" s="142" t="s">
        <v>13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21.75" customHeight="1" x14ac:dyDescent="0.5">
      <c r="A37" s="78" t="s">
        <v>42</v>
      </c>
      <c r="B37" s="79"/>
      <c r="C37" s="80"/>
      <c r="D37" s="81"/>
      <c r="E37" s="82"/>
      <c r="F37" s="82"/>
      <c r="G37" s="82"/>
      <c r="H37" s="82"/>
      <c r="I37" s="82"/>
      <c r="J37" s="81"/>
    </row>
    <row r="38" spans="1:10" ht="21.75" customHeight="1" x14ac:dyDescent="0.5">
      <c r="A38" s="83" t="s">
        <v>31</v>
      </c>
      <c r="B38" s="84"/>
      <c r="C38" s="85"/>
      <c r="D38" s="86"/>
      <c r="E38" s="87" t="s">
        <v>10</v>
      </c>
      <c r="F38" s="87"/>
      <c r="G38" s="87"/>
      <c r="H38" s="87"/>
      <c r="I38" s="87"/>
      <c r="J38" s="86"/>
    </row>
    <row r="39" spans="1:10" ht="21.75" customHeight="1" x14ac:dyDescent="0.5">
      <c r="A39" s="83" t="s">
        <v>34</v>
      </c>
      <c r="B39" s="84"/>
      <c r="C39" s="85"/>
      <c r="D39" s="86"/>
      <c r="E39" s="87"/>
      <c r="F39" s="87"/>
      <c r="G39" s="87"/>
      <c r="H39" s="87"/>
      <c r="I39" s="87"/>
      <c r="J39" s="86"/>
    </row>
    <row r="40" spans="1:10" ht="21.75" customHeight="1" x14ac:dyDescent="0.5">
      <c r="A40" s="83" t="s">
        <v>39</v>
      </c>
      <c r="B40" s="84"/>
      <c r="C40" s="85"/>
      <c r="D40" s="86"/>
      <c r="E40" s="87" t="s">
        <v>32</v>
      </c>
      <c r="F40" s="88">
        <v>11</v>
      </c>
      <c r="G40" s="87" t="s">
        <v>43</v>
      </c>
      <c r="H40" s="87"/>
      <c r="I40" s="143" t="s">
        <v>40</v>
      </c>
      <c r="J40" s="143"/>
    </row>
    <row r="41" spans="1:10" ht="21.75" customHeight="1" thickBot="1" x14ac:dyDescent="0.55000000000000004">
      <c r="A41" s="89"/>
      <c r="B41" s="89"/>
      <c r="C41" s="90"/>
      <c r="D41" s="91"/>
      <c r="E41" s="92"/>
      <c r="F41" s="92"/>
      <c r="G41" s="92"/>
      <c r="H41" s="92"/>
      <c r="I41" s="92"/>
      <c r="J41" s="91" t="s">
        <v>14</v>
      </c>
    </row>
    <row r="42" spans="1:10" ht="21.75" customHeight="1" thickTop="1" x14ac:dyDescent="0.5">
      <c r="A42" s="135" t="s">
        <v>0</v>
      </c>
      <c r="B42" s="135" t="s">
        <v>1</v>
      </c>
      <c r="C42" s="137" t="s">
        <v>2</v>
      </c>
      <c r="D42" s="135" t="s">
        <v>3</v>
      </c>
      <c r="E42" s="140" t="s">
        <v>4</v>
      </c>
      <c r="F42" s="140"/>
      <c r="G42" s="140" t="s">
        <v>6</v>
      </c>
      <c r="H42" s="140"/>
      <c r="I42" s="93" t="s">
        <v>8</v>
      </c>
      <c r="J42" s="135" t="s">
        <v>7</v>
      </c>
    </row>
    <row r="43" spans="1:10" ht="21.75" customHeight="1" thickBot="1" x14ac:dyDescent="0.55000000000000004">
      <c r="A43" s="136"/>
      <c r="B43" s="136"/>
      <c r="C43" s="138"/>
      <c r="D43" s="139"/>
      <c r="E43" s="115" t="s">
        <v>15</v>
      </c>
      <c r="F43" s="115" t="s">
        <v>5</v>
      </c>
      <c r="G43" s="115" t="s">
        <v>15</v>
      </c>
      <c r="H43" s="115" t="s">
        <v>5</v>
      </c>
      <c r="I43" s="116" t="s">
        <v>16</v>
      </c>
      <c r="J43" s="139"/>
    </row>
    <row r="44" spans="1:10" ht="21.75" customHeight="1" thickTop="1" x14ac:dyDescent="0.5">
      <c r="A44" s="117"/>
      <c r="B44" s="117"/>
      <c r="C44" s="105"/>
      <c r="D44" s="106"/>
      <c r="E44" s="105"/>
      <c r="F44" s="111"/>
      <c r="G44" s="105"/>
      <c r="H44" s="111"/>
      <c r="I44" s="111"/>
      <c r="J44" s="106"/>
    </row>
    <row r="45" spans="1:10" ht="21.75" customHeight="1" x14ac:dyDescent="0.5">
      <c r="A45" s="109">
        <v>5</v>
      </c>
      <c r="B45" s="128" t="s">
        <v>59</v>
      </c>
      <c r="C45" s="105"/>
      <c r="D45" s="106"/>
      <c r="E45" s="105"/>
      <c r="F45" s="111"/>
      <c r="G45" s="105"/>
      <c r="H45" s="111"/>
      <c r="I45" s="111"/>
      <c r="J45" s="106"/>
    </row>
    <row r="46" spans="1:10" ht="21.75" customHeight="1" x14ac:dyDescent="0.5">
      <c r="A46" s="117"/>
      <c r="B46" s="118" t="s">
        <v>60</v>
      </c>
      <c r="C46" s="119">
        <v>282.60000000000002</v>
      </c>
      <c r="D46" s="57" t="s">
        <v>35</v>
      </c>
      <c r="E46" s="105">
        <v>30</v>
      </c>
      <c r="F46" s="111">
        <f>E46*C46</f>
        <v>8478</v>
      </c>
      <c r="G46" s="105">
        <v>38</v>
      </c>
      <c r="H46" s="111">
        <f>G46*C46</f>
        <v>10738.800000000001</v>
      </c>
      <c r="I46" s="111">
        <f>F46+H46</f>
        <v>19216.800000000003</v>
      </c>
      <c r="J46" s="120"/>
    </row>
    <row r="47" spans="1:10" ht="21.75" customHeight="1" x14ac:dyDescent="0.5">
      <c r="A47" s="117"/>
      <c r="B47" s="118" t="s">
        <v>61</v>
      </c>
      <c r="C47" s="119">
        <v>282.60000000000002</v>
      </c>
      <c r="D47" s="57" t="s">
        <v>35</v>
      </c>
      <c r="E47" s="105">
        <v>40</v>
      </c>
      <c r="F47" s="111">
        <f>E47*C47</f>
        <v>11304</v>
      </c>
      <c r="G47" s="105">
        <v>38</v>
      </c>
      <c r="H47" s="111">
        <f>G47*C47</f>
        <v>10738.800000000001</v>
      </c>
      <c r="I47" s="111">
        <f>F47+H47</f>
        <v>22042.800000000003</v>
      </c>
      <c r="J47" s="120"/>
    </row>
    <row r="48" spans="1:10" s="121" customFormat="1" ht="21.75" x14ac:dyDescent="0.5">
      <c r="A48" s="109">
        <v>6</v>
      </c>
      <c r="B48" s="128" t="s">
        <v>62</v>
      </c>
      <c r="C48" s="56"/>
      <c r="D48" s="57"/>
      <c r="E48" s="58"/>
      <c r="F48" s="59"/>
      <c r="G48" s="58"/>
      <c r="H48" s="60"/>
      <c r="I48" s="59"/>
      <c r="J48" s="61"/>
    </row>
    <row r="49" spans="1:10" s="121" customFormat="1" ht="21.75" x14ac:dyDescent="0.5">
      <c r="A49" s="62"/>
      <c r="B49" s="63" t="s">
        <v>63</v>
      </c>
      <c r="C49" s="64">
        <v>2133.83</v>
      </c>
      <c r="D49" s="62" t="s">
        <v>35</v>
      </c>
      <c r="E49" s="65">
        <v>0</v>
      </c>
      <c r="F49" s="66">
        <f t="shared" ref="F49" si="3">E49*C49</f>
        <v>0</v>
      </c>
      <c r="G49" s="65">
        <v>5</v>
      </c>
      <c r="H49" s="67">
        <f t="shared" ref="H49" si="4">G49*C49</f>
        <v>10669.15</v>
      </c>
      <c r="I49" s="66">
        <f t="shared" ref="I49" si="5">H49+F49</f>
        <v>10669.15</v>
      </c>
      <c r="J49" s="68"/>
    </row>
    <row r="50" spans="1:10" ht="28.15" customHeight="1" x14ac:dyDescent="0.65">
      <c r="A50" s="122"/>
      <c r="B50" s="141" t="s">
        <v>41</v>
      </c>
      <c r="C50" s="141"/>
      <c r="D50" s="141"/>
      <c r="E50" s="123"/>
      <c r="F50" s="123">
        <f>SUM(F16:F49)</f>
        <v>624711.19259999983</v>
      </c>
      <c r="G50" s="123"/>
      <c r="H50" s="123">
        <f>SUM(H16:H49)</f>
        <v>244003.04399999997</v>
      </c>
      <c r="I50" s="123">
        <f>SUM(I16:I49)</f>
        <v>868703.23659999995</v>
      </c>
      <c r="J50" s="124"/>
    </row>
    <row r="51" spans="1:10" s="72" customFormat="1" ht="21.75" x14ac:dyDescent="0.5">
      <c r="A51" s="69"/>
      <c r="B51" s="69"/>
      <c r="C51" s="69"/>
      <c r="D51" s="69"/>
      <c r="E51" s="125"/>
      <c r="F51" s="125"/>
      <c r="G51" s="125"/>
      <c r="H51" s="125"/>
      <c r="I51" s="125"/>
      <c r="J51" s="74"/>
    </row>
    <row r="52" spans="1:10" s="72" customFormat="1" ht="21.75" x14ac:dyDescent="0.5">
      <c r="A52" s="69"/>
      <c r="B52" s="69"/>
      <c r="C52" s="69"/>
      <c r="D52" s="69"/>
      <c r="E52" s="125"/>
      <c r="F52" s="125"/>
      <c r="G52" s="125"/>
      <c r="H52" s="125"/>
      <c r="I52" s="125"/>
      <c r="J52" s="74"/>
    </row>
    <row r="53" spans="1:10" s="72" customFormat="1" ht="21.75" x14ac:dyDescent="0.5">
      <c r="A53" s="69"/>
      <c r="B53" s="69"/>
      <c r="C53" s="69"/>
      <c r="D53" s="69"/>
      <c r="E53" s="125"/>
      <c r="F53" s="125"/>
      <c r="G53" s="125"/>
      <c r="H53" s="125"/>
      <c r="I53" s="125"/>
      <c r="J53" s="74"/>
    </row>
    <row r="54" spans="1:10" ht="21" customHeight="1" x14ac:dyDescent="0.5">
      <c r="A54" s="69"/>
      <c r="B54" s="69"/>
      <c r="D54" s="69"/>
      <c r="E54" s="125"/>
      <c r="F54" s="125"/>
      <c r="G54" s="125"/>
      <c r="H54" s="125"/>
      <c r="I54" s="125"/>
    </row>
    <row r="55" spans="1:10" ht="21" customHeight="1" x14ac:dyDescent="0.5">
      <c r="A55" s="69"/>
      <c r="B55" s="69"/>
      <c r="D55" s="69"/>
      <c r="E55" s="125"/>
      <c r="F55" s="125"/>
      <c r="G55" s="125"/>
      <c r="H55" s="125"/>
      <c r="I55" s="125"/>
    </row>
    <row r="56" spans="1:10" ht="21" customHeight="1" x14ac:dyDescent="0.5">
      <c r="A56" s="69"/>
      <c r="B56" s="69"/>
      <c r="D56" s="69"/>
      <c r="E56" s="125"/>
      <c r="F56" s="125"/>
      <c r="G56" s="125"/>
      <c r="H56" s="125"/>
      <c r="I56" s="125"/>
    </row>
    <row r="57" spans="1:10" ht="21" customHeight="1" x14ac:dyDescent="0.5">
      <c r="A57" s="69"/>
      <c r="B57" s="69"/>
      <c r="D57" s="69"/>
      <c r="E57" s="125"/>
      <c r="F57" s="125"/>
      <c r="G57" s="125"/>
      <c r="H57" s="125"/>
      <c r="I57" s="125"/>
    </row>
    <row r="58" spans="1:10" ht="21" customHeight="1" x14ac:dyDescent="0.5">
      <c r="C58" s="77"/>
      <c r="D58" s="77"/>
    </row>
    <row r="59" spans="1:10" ht="26.25" customHeight="1" x14ac:dyDescent="0.5">
      <c r="C59" s="77"/>
      <c r="D59" s="77"/>
    </row>
    <row r="60" spans="1:10" ht="21.75" x14ac:dyDescent="0.5">
      <c r="C60" s="77"/>
      <c r="D60" s="77"/>
    </row>
    <row r="61" spans="1:10" ht="21.75" x14ac:dyDescent="0.5">
      <c r="C61" s="77"/>
      <c r="D61" s="77"/>
    </row>
    <row r="62" spans="1:10" ht="21.75" x14ac:dyDescent="0.5">
      <c r="C62" s="77"/>
      <c r="D62" s="77"/>
    </row>
    <row r="63" spans="1:10" ht="21.75" x14ac:dyDescent="0.5">
      <c r="C63" s="77"/>
      <c r="D63" s="77"/>
    </row>
    <row r="64" spans="1:10" ht="21.75" x14ac:dyDescent="0.5">
      <c r="C64" s="77"/>
      <c r="D64" s="77"/>
    </row>
    <row r="65" spans="3:4" ht="21.75" x14ac:dyDescent="0.5">
      <c r="C65" s="77"/>
      <c r="D65" s="77"/>
    </row>
    <row r="66" spans="3:4" ht="21.75" x14ac:dyDescent="0.5">
      <c r="C66" s="77"/>
      <c r="D66" s="77"/>
    </row>
    <row r="67" spans="3:4" ht="21.75" x14ac:dyDescent="0.5">
      <c r="C67" s="77"/>
      <c r="D67" s="77"/>
    </row>
    <row r="68" spans="3:4" ht="21.75" x14ac:dyDescent="0.5">
      <c r="C68" s="77"/>
      <c r="D68" s="77"/>
    </row>
    <row r="69" spans="3:4" ht="21.75" x14ac:dyDescent="0.5">
      <c r="C69" s="77"/>
      <c r="D69" s="77"/>
    </row>
    <row r="70" spans="3:4" ht="21.75" x14ac:dyDescent="0.5">
      <c r="C70" s="77"/>
      <c r="D70" s="77"/>
    </row>
    <row r="71" spans="3:4" ht="21.75" x14ac:dyDescent="0.5">
      <c r="C71" s="77"/>
      <c r="D71" s="77"/>
    </row>
    <row r="72" spans="3:4" ht="21.75" x14ac:dyDescent="0.5">
      <c r="C72" s="77"/>
      <c r="D72" s="77"/>
    </row>
    <row r="73" spans="3:4" ht="21.75" x14ac:dyDescent="0.5">
      <c r="C73" s="77"/>
      <c r="D73" s="77"/>
    </row>
    <row r="74" spans="3:4" ht="21.75" x14ac:dyDescent="0.5">
      <c r="C74" s="77"/>
      <c r="D74" s="77"/>
    </row>
    <row r="75" spans="3:4" ht="21.75" x14ac:dyDescent="0.5">
      <c r="C75" s="77"/>
      <c r="D75" s="77"/>
    </row>
    <row r="76" spans="3:4" ht="21.75" x14ac:dyDescent="0.5">
      <c r="C76" s="77"/>
      <c r="D76" s="77"/>
    </row>
    <row r="77" spans="3:4" ht="21.75" x14ac:dyDescent="0.5">
      <c r="C77" s="77"/>
      <c r="D77" s="77"/>
    </row>
    <row r="78" spans="3:4" ht="21.75" customHeight="1" x14ac:dyDescent="0.5">
      <c r="C78" s="77"/>
      <c r="D78" s="77"/>
    </row>
    <row r="79" spans="3:4" ht="21.75" customHeight="1" x14ac:dyDescent="0.5"/>
    <row r="80" spans="3:4" ht="21.75" customHeight="1" x14ac:dyDescent="0.5"/>
    <row r="81" ht="21.75" customHeight="1" x14ac:dyDescent="0.5"/>
    <row r="82" ht="21.75" customHeight="1" x14ac:dyDescent="0.5"/>
    <row r="83" ht="21.75" customHeight="1" x14ac:dyDescent="0.5"/>
    <row r="84" ht="21.75" customHeight="1" x14ac:dyDescent="0.5"/>
    <row r="85" ht="21.75" customHeight="1" x14ac:dyDescent="0.5"/>
    <row r="86" ht="21.75" customHeight="1" x14ac:dyDescent="0.5"/>
    <row r="87" ht="21.75" customHeight="1" x14ac:dyDescent="0.5"/>
    <row r="88" ht="21.75" customHeight="1" x14ac:dyDescent="0.5"/>
    <row r="89" ht="21.75" customHeight="1" x14ac:dyDescent="0.5"/>
    <row r="90" ht="21.75" x14ac:dyDescent="0.5"/>
    <row r="91" ht="21.75" x14ac:dyDescent="0.5"/>
    <row r="92" ht="21.75" x14ac:dyDescent="0.5"/>
    <row r="93" ht="21.75" x14ac:dyDescent="0.5"/>
    <row r="94" ht="21.75" customHeight="1" x14ac:dyDescent="0.5"/>
    <row r="95" ht="21.75" x14ac:dyDescent="0.5"/>
    <row r="96" ht="21.75" x14ac:dyDescent="0.5"/>
    <row r="97" ht="21.75" x14ac:dyDescent="0.5"/>
    <row r="98" ht="21.75" x14ac:dyDescent="0.5"/>
    <row r="99" ht="21.75" customHeight="1" x14ac:dyDescent="0.5"/>
    <row r="100" ht="21.75" customHeight="1" x14ac:dyDescent="0.5"/>
    <row r="101" ht="21.75" customHeight="1" x14ac:dyDescent="0.5"/>
  </sheetData>
  <mergeCells count="19">
    <mergeCell ref="J42:J43"/>
    <mergeCell ref="B50:D50"/>
    <mergeCell ref="A6:J6"/>
    <mergeCell ref="I10:J10"/>
    <mergeCell ref="A12:A13"/>
    <mergeCell ref="B12:B13"/>
    <mergeCell ref="C12:C13"/>
    <mergeCell ref="D12:D13"/>
    <mergeCell ref="E12:F12"/>
    <mergeCell ref="G12:H12"/>
    <mergeCell ref="J12:J13"/>
    <mergeCell ref="A36:J36"/>
    <mergeCell ref="I40:J40"/>
    <mergeCell ref="A42:A43"/>
    <mergeCell ref="B42:B43"/>
    <mergeCell ref="C42:C43"/>
    <mergeCell ref="D42:D43"/>
    <mergeCell ref="E42:F42"/>
    <mergeCell ref="G42:H42"/>
  </mergeCells>
  <printOptions horizontalCentered="1"/>
  <pageMargins left="0.47244094488188981" right="0.47244094488188981" top="0" bottom="0" header="0.11811023622047245" footer="0.11811023622047245"/>
  <pageSetup paperSize="9" scale="90" orientation="landscape" r:id="rId1"/>
  <headerFooter alignWithMargins="0"/>
  <rowBreaks count="1" manualBreakCount="1">
    <brk id="5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82"/>
  <sheetViews>
    <sheetView showGridLines="0" tabSelected="1" view="pageBreakPreview" topLeftCell="A28" zoomScaleNormal="100" workbookViewId="0">
      <selection activeCell="F32" sqref="F32"/>
    </sheetView>
  </sheetViews>
  <sheetFormatPr defaultColWidth="0" defaultRowHeight="24" zeroHeight="1" x14ac:dyDescent="0.55000000000000004"/>
  <cols>
    <col min="1" max="1" width="7.125" style="2" customWidth="1"/>
    <col min="2" max="2" width="25.625" style="2" customWidth="1"/>
    <col min="3" max="3" width="17.75" style="2" customWidth="1"/>
    <col min="4" max="4" width="8.875" style="2" customWidth="1"/>
    <col min="5" max="5" width="13.625" style="2" customWidth="1"/>
    <col min="6" max="6" width="12" style="2" customWidth="1"/>
    <col min="7" max="7" width="1.625" style="2" customWidth="1"/>
    <col min="8" max="16384" width="0" style="2" hidden="1"/>
  </cols>
  <sheetData>
    <row r="1" spans="1:7" s="1" customFormat="1" ht="9.75" customHeight="1" x14ac:dyDescent="0.55000000000000004">
      <c r="A1" s="6"/>
      <c r="B1" s="6"/>
      <c r="C1" s="6"/>
      <c r="D1" s="6"/>
      <c r="E1" s="6"/>
      <c r="F1" s="6"/>
    </row>
    <row r="2" spans="1:7" s="1" customFormat="1" ht="21.75" customHeight="1" x14ac:dyDescent="0.55000000000000004">
      <c r="F2" s="3" t="s">
        <v>17</v>
      </c>
    </row>
    <row r="3" spans="1:7" x14ac:dyDescent="0.55000000000000004">
      <c r="A3" s="150" t="s">
        <v>18</v>
      </c>
      <c r="B3" s="150"/>
      <c r="C3" s="150"/>
      <c r="D3" s="150"/>
      <c r="E3" s="150"/>
      <c r="F3" s="150"/>
      <c r="G3" s="7"/>
    </row>
    <row r="4" spans="1:7" ht="17.25" customHeight="1" x14ac:dyDescent="0.55000000000000004">
      <c r="A4" s="8"/>
      <c r="B4" s="8"/>
      <c r="C4" s="8"/>
      <c r="D4" s="8"/>
      <c r="E4" s="8"/>
      <c r="F4" s="8"/>
      <c r="G4" s="7"/>
    </row>
    <row r="5" spans="1:7" ht="23.25" customHeight="1" x14ac:dyDescent="0.55000000000000004">
      <c r="A5" s="9" t="s">
        <v>19</v>
      </c>
      <c r="B5" s="9"/>
      <c r="C5" s="9"/>
      <c r="D5" s="9"/>
      <c r="E5" s="9"/>
      <c r="F5" s="9"/>
    </row>
    <row r="6" spans="1:7" x14ac:dyDescent="0.55000000000000004">
      <c r="A6" s="10" t="str">
        <f>ปร.4!A7</f>
        <v>ชื่อโครงการ ปรับปรุงอาคารหอพักนักศึกษา</v>
      </c>
      <c r="B6" s="11"/>
      <c r="C6" s="11"/>
      <c r="D6" s="11"/>
      <c r="E6" s="11"/>
      <c r="F6" s="11"/>
    </row>
    <row r="7" spans="1:7" x14ac:dyDescent="0.55000000000000004">
      <c r="A7" s="10" t="str">
        <f>ปร.4!A8</f>
        <v>สถานที่ก่อสร้าง มหาวิทยาลัยเทคโนโลยีราชมงคลอีสาน ศูนย์กลาง</v>
      </c>
      <c r="B7" s="11"/>
      <c r="C7" s="11"/>
      <c r="D7" s="11"/>
      <c r="E7" s="11"/>
      <c r="F7" s="11"/>
    </row>
    <row r="8" spans="1:7" x14ac:dyDescent="0.55000000000000004">
      <c r="A8" s="11" t="s">
        <v>20</v>
      </c>
      <c r="B8" s="11"/>
      <c r="C8" s="11"/>
      <c r="D8" s="11"/>
      <c r="E8" s="11"/>
      <c r="F8" s="11"/>
    </row>
    <row r="9" spans="1:7" x14ac:dyDescent="0.55000000000000004">
      <c r="A9" s="10" t="str">
        <f>ปร.4!A9</f>
        <v xml:space="preserve">หน่วยงานเจ้าของโครงการ/งานก่อสร้าง กองพัฒนานักศึกษา มหาวิทยาลัยเทคโนโลยีราชมงคลอีสาน </v>
      </c>
      <c r="B9" s="11"/>
      <c r="C9" s="11"/>
      <c r="D9" s="11"/>
      <c r="E9" s="11"/>
      <c r="F9" s="11"/>
    </row>
    <row r="10" spans="1:7" x14ac:dyDescent="0.55000000000000004">
      <c r="A10" s="10" t="s">
        <v>37</v>
      </c>
      <c r="B10" s="11"/>
      <c r="C10" s="11"/>
      <c r="D10" s="11"/>
      <c r="E10" s="11"/>
      <c r="F10" s="11"/>
    </row>
    <row r="11" spans="1:7" x14ac:dyDescent="0.55000000000000004">
      <c r="A11" s="10" t="s">
        <v>68</v>
      </c>
      <c r="B11" s="11"/>
      <c r="C11" s="11"/>
      <c r="D11" s="11"/>
      <c r="E11" s="11"/>
      <c r="F11" s="11"/>
    </row>
    <row r="12" spans="1:7" ht="21" customHeight="1" thickBot="1" x14ac:dyDescent="0.6">
      <c r="A12" s="12" t="s">
        <v>9</v>
      </c>
      <c r="B12" s="12" t="s">
        <v>9</v>
      </c>
      <c r="C12" s="13" t="s">
        <v>9</v>
      </c>
      <c r="D12" s="12" t="s">
        <v>9</v>
      </c>
      <c r="E12" s="13" t="s">
        <v>9</v>
      </c>
      <c r="F12" s="12" t="s">
        <v>14</v>
      </c>
    </row>
    <row r="13" spans="1:7" ht="24.75" thickTop="1" x14ac:dyDescent="0.55000000000000004">
      <c r="A13" s="151" t="s">
        <v>0</v>
      </c>
      <c r="B13" s="151" t="s">
        <v>1</v>
      </c>
      <c r="C13" s="151" t="s">
        <v>21</v>
      </c>
      <c r="D13" s="151" t="s">
        <v>11</v>
      </c>
      <c r="E13" s="151" t="s">
        <v>22</v>
      </c>
      <c r="F13" s="151" t="s">
        <v>7</v>
      </c>
    </row>
    <row r="14" spans="1:7" ht="24.75" thickBot="1" x14ac:dyDescent="0.6">
      <c r="A14" s="152"/>
      <c r="B14" s="152"/>
      <c r="C14" s="153"/>
      <c r="D14" s="152"/>
      <c r="E14" s="153"/>
      <c r="F14" s="152"/>
    </row>
    <row r="15" spans="1:7" ht="24.75" thickTop="1" x14ac:dyDescent="0.55000000000000004">
      <c r="A15" s="14">
        <v>1</v>
      </c>
      <c r="B15" s="15" t="str">
        <f>ปร.4!B15</f>
        <v>งานตาข่ายกันนก</v>
      </c>
      <c r="C15" s="4">
        <f>ปร.4!I50</f>
        <v>868703.23659999995</v>
      </c>
      <c r="D15" s="16">
        <v>1.3056000000000001</v>
      </c>
      <c r="E15" s="4">
        <f>C15*D15</f>
        <v>1134178.94570496</v>
      </c>
      <c r="F15" s="17" t="s">
        <v>9</v>
      </c>
    </row>
    <row r="16" spans="1:7" x14ac:dyDescent="0.55000000000000004">
      <c r="A16" s="14"/>
      <c r="B16" s="15"/>
      <c r="C16" s="18"/>
      <c r="D16" s="16"/>
      <c r="E16" s="18"/>
      <c r="F16" s="17"/>
    </row>
    <row r="17" spans="1:7" x14ac:dyDescent="0.55000000000000004">
      <c r="A17" s="19"/>
      <c r="B17" s="15"/>
      <c r="C17" s="17"/>
      <c r="D17" s="17"/>
      <c r="E17" s="17"/>
      <c r="F17" s="17"/>
    </row>
    <row r="18" spans="1:7" x14ac:dyDescent="0.55000000000000004">
      <c r="A18" s="19"/>
      <c r="B18" s="15"/>
      <c r="C18" s="17"/>
      <c r="D18" s="17"/>
      <c r="E18" s="17"/>
      <c r="F18" s="17"/>
    </row>
    <row r="19" spans="1:7" x14ac:dyDescent="0.55000000000000004">
      <c r="A19" s="17"/>
      <c r="B19" s="17"/>
      <c r="C19" s="17"/>
      <c r="D19" s="17"/>
      <c r="E19" s="17"/>
      <c r="F19" s="17"/>
    </row>
    <row r="20" spans="1:7" x14ac:dyDescent="0.55000000000000004">
      <c r="A20" s="17"/>
      <c r="B20" s="19"/>
      <c r="C20" s="20"/>
      <c r="D20" s="17"/>
      <c r="E20" s="17"/>
      <c r="F20" s="17"/>
    </row>
    <row r="21" spans="1:7" ht="24.75" thickBot="1" x14ac:dyDescent="0.6">
      <c r="A21" s="21"/>
      <c r="B21" s="22"/>
      <c r="C21" s="23"/>
      <c r="D21" s="21"/>
      <c r="E21" s="21"/>
      <c r="F21" s="21"/>
    </row>
    <row r="22" spans="1:7" ht="24.75" customHeight="1" thickTop="1" thickBot="1" x14ac:dyDescent="0.6">
      <c r="A22" s="24"/>
      <c r="B22" s="24"/>
      <c r="C22" s="147" t="s">
        <v>23</v>
      </c>
      <c r="D22" s="148"/>
      <c r="E22" s="25">
        <f>SUM(E15:E18)</f>
        <v>1134178.94570496</v>
      </c>
      <c r="F22" s="24"/>
    </row>
    <row r="23" spans="1:7" s="29" customFormat="1" ht="15.75" customHeight="1" thickTop="1" x14ac:dyDescent="0.55000000000000004">
      <c r="A23" s="26"/>
      <c r="B23" s="27"/>
      <c r="C23" s="28"/>
      <c r="D23" s="28"/>
      <c r="E23" s="28"/>
      <c r="F23" s="28"/>
    </row>
    <row r="24" spans="1:7" s="30" customFormat="1" ht="21.75" x14ac:dyDescent="0.5">
      <c r="B24" s="154"/>
      <c r="C24" s="154"/>
      <c r="D24" s="154"/>
      <c r="E24" s="154"/>
    </row>
    <row r="25" spans="1:7" s="30" customFormat="1" ht="21.75" x14ac:dyDescent="0.5">
      <c r="B25" s="129"/>
      <c r="C25" s="129"/>
      <c r="D25" s="129"/>
      <c r="E25" s="129"/>
    </row>
    <row r="26" spans="1:7" s="30" customFormat="1" ht="21.75" x14ac:dyDescent="0.5">
      <c r="B26" s="129"/>
      <c r="C26" s="129" t="s">
        <v>69</v>
      </c>
      <c r="D26" s="129"/>
      <c r="E26" s="70" t="s">
        <v>70</v>
      </c>
    </row>
    <row r="27" spans="1:7" s="30" customFormat="1" ht="21.75" x14ac:dyDescent="0.5">
      <c r="C27" s="30" t="s">
        <v>71</v>
      </c>
    </row>
    <row r="28" spans="1:7" s="30" customFormat="1" ht="21.75" x14ac:dyDescent="0.5">
      <c r="A28" s="31"/>
      <c r="B28" s="31"/>
      <c r="C28" s="31"/>
      <c r="D28" s="31"/>
      <c r="E28" s="31"/>
      <c r="F28" s="31"/>
      <c r="G28" s="31"/>
    </row>
    <row r="29" spans="1:7" s="30" customFormat="1" ht="21.75" x14ac:dyDescent="0.5">
      <c r="A29" s="31"/>
      <c r="B29" s="31"/>
      <c r="C29" s="129" t="s">
        <v>69</v>
      </c>
      <c r="D29" s="129"/>
      <c r="E29" s="70" t="s">
        <v>72</v>
      </c>
      <c r="F29" s="31"/>
      <c r="G29" s="31"/>
    </row>
    <row r="30" spans="1:7" s="30" customFormat="1" ht="21.75" x14ac:dyDescent="0.5">
      <c r="A30" s="130"/>
      <c r="B30" s="130"/>
      <c r="C30" s="30" t="s">
        <v>78</v>
      </c>
      <c r="F30" s="130"/>
      <c r="G30" s="130"/>
    </row>
    <row r="31" spans="1:7" s="30" customFormat="1" ht="21.75" x14ac:dyDescent="0.5">
      <c r="A31" s="130"/>
      <c r="B31" s="130"/>
      <c r="C31" s="130"/>
      <c r="D31" s="130"/>
      <c r="E31" s="130"/>
      <c r="F31" s="130"/>
      <c r="G31" s="130"/>
    </row>
    <row r="32" spans="1:7" s="30" customFormat="1" ht="21.75" x14ac:dyDescent="0.5">
      <c r="A32" s="31"/>
      <c r="B32" s="31"/>
      <c r="C32" s="129" t="s">
        <v>69</v>
      </c>
      <c r="D32" s="129"/>
      <c r="E32" s="70" t="s">
        <v>74</v>
      </c>
      <c r="F32" s="31"/>
      <c r="G32" s="31"/>
    </row>
    <row r="33" spans="1:7" s="32" customFormat="1" ht="22.5" customHeight="1" x14ac:dyDescent="0.5">
      <c r="A33" s="31"/>
      <c r="B33" s="31"/>
      <c r="C33" s="30" t="s">
        <v>73</v>
      </c>
      <c r="D33" s="30"/>
      <c r="E33" s="30"/>
      <c r="F33" s="31"/>
      <c r="G33" s="31"/>
    </row>
    <row r="34" spans="1:7" ht="13.5" customHeight="1" x14ac:dyDescent="0.55000000000000004">
      <c r="A34" s="149"/>
      <c r="B34" s="149"/>
      <c r="C34" s="149"/>
      <c r="D34" s="149"/>
      <c r="E34" s="149"/>
      <c r="F34" s="149"/>
      <c r="G34" s="149"/>
    </row>
    <row r="35" spans="1:7" x14ac:dyDescent="0.55000000000000004"/>
    <row r="36" spans="1:7" x14ac:dyDescent="0.55000000000000004">
      <c r="A36" s="31"/>
      <c r="B36" s="31"/>
      <c r="C36" s="31"/>
      <c r="D36" s="31"/>
      <c r="E36" s="31"/>
      <c r="F36" s="31"/>
      <c r="G36" s="31"/>
    </row>
    <row r="37" spans="1:7" ht="13.5" customHeight="1" x14ac:dyDescent="0.55000000000000004"/>
    <row r="38" spans="1:7" x14ac:dyDescent="0.55000000000000004"/>
    <row r="39" spans="1:7" x14ac:dyDescent="0.55000000000000004"/>
    <row r="40" spans="1:7" x14ac:dyDescent="0.55000000000000004"/>
    <row r="41" spans="1:7" x14ac:dyDescent="0.55000000000000004"/>
    <row r="42" spans="1:7" x14ac:dyDescent="0.55000000000000004"/>
    <row r="43" spans="1:7" x14ac:dyDescent="0.55000000000000004"/>
    <row r="44" spans="1:7" x14ac:dyDescent="0.55000000000000004"/>
    <row r="45" spans="1:7" x14ac:dyDescent="0.55000000000000004"/>
    <row r="46" spans="1:7" x14ac:dyDescent="0.55000000000000004"/>
    <row r="47" spans="1:7" x14ac:dyDescent="0.55000000000000004"/>
    <row r="48" spans="1:7" x14ac:dyDescent="0.55000000000000004"/>
    <row r="49" x14ac:dyDescent="0.55000000000000004"/>
    <row r="50" x14ac:dyDescent="0.55000000000000004"/>
    <row r="51" x14ac:dyDescent="0.55000000000000004"/>
    <row r="52" x14ac:dyDescent="0.55000000000000004"/>
    <row r="53" x14ac:dyDescent="0.55000000000000004"/>
    <row r="54" x14ac:dyDescent="0.55000000000000004"/>
    <row r="55" x14ac:dyDescent="0.55000000000000004"/>
    <row r="56" x14ac:dyDescent="0.55000000000000004"/>
    <row r="57" x14ac:dyDescent="0.55000000000000004"/>
    <row r="58" x14ac:dyDescent="0.55000000000000004"/>
    <row r="59" x14ac:dyDescent="0.55000000000000004"/>
    <row r="60" x14ac:dyDescent="0.55000000000000004"/>
    <row r="61" x14ac:dyDescent="0.55000000000000004"/>
    <row r="62" x14ac:dyDescent="0.55000000000000004"/>
    <row r="63" x14ac:dyDescent="0.55000000000000004"/>
    <row r="64" x14ac:dyDescent="0.55000000000000004"/>
    <row r="65" x14ac:dyDescent="0.55000000000000004"/>
    <row r="66" x14ac:dyDescent="0.55000000000000004"/>
    <row r="67" x14ac:dyDescent="0.55000000000000004"/>
    <row r="68" x14ac:dyDescent="0.55000000000000004"/>
    <row r="69" x14ac:dyDescent="0.55000000000000004"/>
    <row r="70" x14ac:dyDescent="0.55000000000000004"/>
    <row r="71" x14ac:dyDescent="0.55000000000000004"/>
    <row r="72" x14ac:dyDescent="0.55000000000000004"/>
    <row r="73" x14ac:dyDescent="0.55000000000000004"/>
    <row r="74" x14ac:dyDescent="0.55000000000000004"/>
    <row r="75" x14ac:dyDescent="0.55000000000000004"/>
    <row r="76" x14ac:dyDescent="0.55000000000000004"/>
    <row r="77" x14ac:dyDescent="0.55000000000000004"/>
    <row r="78" x14ac:dyDescent="0.55000000000000004"/>
    <row r="79" x14ac:dyDescent="0.55000000000000004"/>
    <row r="80" x14ac:dyDescent="0.55000000000000004"/>
    <row r="81" x14ac:dyDescent="0.55000000000000004"/>
    <row r="82" x14ac:dyDescent="0.55000000000000004"/>
  </sheetData>
  <mergeCells count="10">
    <mergeCell ref="C22:D22"/>
    <mergeCell ref="A34:G34"/>
    <mergeCell ref="A3:F3"/>
    <mergeCell ref="A13:A14"/>
    <mergeCell ref="B13:B14"/>
    <mergeCell ref="C13:C14"/>
    <mergeCell ref="D13:D14"/>
    <mergeCell ref="E13:E14"/>
    <mergeCell ref="F13:F14"/>
    <mergeCell ref="B24:E24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79"/>
  <sheetViews>
    <sheetView showGridLines="0" view="pageBreakPreview" topLeftCell="A28" zoomScaleNormal="100" workbookViewId="0">
      <selection activeCell="C37" sqref="C37"/>
    </sheetView>
  </sheetViews>
  <sheetFormatPr defaultColWidth="0" defaultRowHeight="24" zeroHeight="1" x14ac:dyDescent="0.55000000000000004"/>
  <cols>
    <col min="1" max="1" width="7.625" style="2" customWidth="1"/>
    <col min="2" max="2" width="39.25" style="2" customWidth="1"/>
    <col min="3" max="3" width="13.375" style="2" customWidth="1"/>
    <col min="4" max="4" width="17.375" style="2" customWidth="1"/>
    <col min="5" max="5" width="5.375" style="2" customWidth="1"/>
    <col min="6" max="16384" width="0" style="2" hidden="1"/>
  </cols>
  <sheetData>
    <row r="1" spans="1:6" s="1" customFormat="1" ht="21" customHeight="1" x14ac:dyDescent="0.55000000000000004">
      <c r="A1" s="33"/>
      <c r="B1" s="33"/>
      <c r="C1" s="33"/>
      <c r="D1" s="33"/>
    </row>
    <row r="2" spans="1:6" ht="21.75" customHeight="1" x14ac:dyDescent="0.55000000000000004">
      <c r="A2" s="34"/>
      <c r="B2" s="35" t="s">
        <v>24</v>
      </c>
      <c r="C2" s="36" t="s">
        <v>25</v>
      </c>
      <c r="D2" s="34"/>
    </row>
    <row r="3" spans="1:6" ht="27.75" customHeight="1" x14ac:dyDescent="0.55000000000000004">
      <c r="A3" s="157" t="s">
        <v>26</v>
      </c>
      <c r="B3" s="157"/>
      <c r="C3" s="157"/>
      <c r="D3" s="157"/>
    </row>
    <row r="4" spans="1:6" ht="20.25" customHeight="1" x14ac:dyDescent="0.55000000000000004">
      <c r="A4" s="37"/>
      <c r="B4" s="37"/>
      <c r="C4" s="37"/>
      <c r="D4" s="37"/>
    </row>
    <row r="5" spans="1:6" ht="28.5" customHeight="1" x14ac:dyDescent="0.55000000000000004">
      <c r="A5" s="38" t="str">
        <f>ปร.4!A7</f>
        <v>ชื่อโครงการ ปรับปรุงอาคารหอพักนักศึกษา</v>
      </c>
      <c r="B5" s="39"/>
      <c r="C5" s="39"/>
      <c r="D5" s="39"/>
    </row>
    <row r="6" spans="1:6" x14ac:dyDescent="0.55000000000000004">
      <c r="A6" s="10" t="str">
        <f>ปร.4!A8</f>
        <v>สถานที่ก่อสร้าง มหาวิทยาลัยเทคโนโลยีราชมงคลอีสาน ศูนย์กลาง</v>
      </c>
      <c r="B6" s="40"/>
      <c r="C6" s="40"/>
      <c r="D6" s="40"/>
    </row>
    <row r="7" spans="1:6" x14ac:dyDescent="0.55000000000000004">
      <c r="A7" s="40" t="s">
        <v>27</v>
      </c>
      <c r="B7" s="40"/>
      <c r="C7" s="40"/>
      <c r="D7" s="40"/>
    </row>
    <row r="8" spans="1:6" x14ac:dyDescent="0.55000000000000004">
      <c r="A8" s="10" t="str">
        <f>ปร.4!A9</f>
        <v xml:space="preserve">หน่วยงานเจ้าของโครงการ/งานก่อสร้าง กองพัฒนานักศึกษา มหาวิทยาลัยเทคโนโลยีราชมงคลอีสาน </v>
      </c>
      <c r="B8" s="40"/>
      <c r="C8" s="40"/>
      <c r="D8" s="40"/>
    </row>
    <row r="9" spans="1:6" x14ac:dyDescent="0.55000000000000004">
      <c r="A9" s="40" t="s">
        <v>28</v>
      </c>
      <c r="B9" s="40"/>
      <c r="C9" s="40"/>
      <c r="D9" s="40"/>
    </row>
    <row r="10" spans="1:6" x14ac:dyDescent="0.55000000000000004">
      <c r="A10" s="10" t="s">
        <v>68</v>
      </c>
      <c r="B10" s="11"/>
      <c r="C10" s="11"/>
      <c r="D10" s="11"/>
      <c r="E10" s="11"/>
      <c r="F10" s="11"/>
    </row>
    <row r="11" spans="1:6" ht="26.25" customHeight="1" thickBot="1" x14ac:dyDescent="0.6">
      <c r="A11" s="41"/>
      <c r="B11" s="41"/>
      <c r="C11" s="41"/>
      <c r="D11" s="42" t="s">
        <v>14</v>
      </c>
    </row>
    <row r="12" spans="1:6" ht="24.75" thickTop="1" x14ac:dyDescent="0.55000000000000004">
      <c r="A12" s="151" t="s">
        <v>0</v>
      </c>
      <c r="B12" s="151" t="s">
        <v>1</v>
      </c>
      <c r="C12" s="151" t="s">
        <v>22</v>
      </c>
      <c r="D12" s="151" t="s">
        <v>7</v>
      </c>
    </row>
    <row r="13" spans="1:6" ht="24.75" thickBot="1" x14ac:dyDescent="0.6">
      <c r="A13" s="158"/>
      <c r="B13" s="158"/>
      <c r="C13" s="153"/>
      <c r="D13" s="158"/>
    </row>
    <row r="14" spans="1:6" ht="24.75" thickTop="1" x14ac:dyDescent="0.55000000000000004">
      <c r="A14" s="14">
        <v>1</v>
      </c>
      <c r="B14" s="19" t="s">
        <v>33</v>
      </c>
      <c r="C14" s="4">
        <f>'ปร.5(ก)'!E22</f>
        <v>1134178.94570496</v>
      </c>
      <c r="D14" s="17"/>
    </row>
    <row r="15" spans="1:6" x14ac:dyDescent="0.55000000000000004">
      <c r="A15" s="14"/>
      <c r="B15" s="17"/>
      <c r="C15" s="18"/>
      <c r="D15" s="17"/>
    </row>
    <row r="16" spans="1:6" x14ac:dyDescent="0.55000000000000004">
      <c r="A16" s="17"/>
      <c r="B16" s="17"/>
      <c r="C16" s="17"/>
      <c r="D16" s="17"/>
    </row>
    <row r="17" spans="1:7" x14ac:dyDescent="0.55000000000000004">
      <c r="A17" s="17"/>
      <c r="B17" s="17"/>
      <c r="C17" s="17" t="s">
        <v>9</v>
      </c>
      <c r="D17" s="17"/>
    </row>
    <row r="18" spans="1:7" ht="24.75" thickBot="1" x14ac:dyDescent="0.6">
      <c r="A18" s="21"/>
      <c r="B18" s="43" t="s">
        <v>9</v>
      </c>
      <c r="C18" s="21" t="s">
        <v>9</v>
      </c>
      <c r="D18" s="21"/>
    </row>
    <row r="19" spans="1:7" s="29" customFormat="1" ht="27.75" customHeight="1" thickTop="1" x14ac:dyDescent="0.55000000000000004">
      <c r="A19" s="151" t="s">
        <v>12</v>
      </c>
      <c r="B19" s="44" t="s">
        <v>29</v>
      </c>
      <c r="C19" s="45">
        <f>C14+C15</f>
        <v>1134178.94570496</v>
      </c>
      <c r="D19" s="46"/>
      <c r="E19" s="47" t="s">
        <v>9</v>
      </c>
      <c r="F19" s="26"/>
    </row>
    <row r="20" spans="1:7" s="29" customFormat="1" ht="26.25" customHeight="1" thickBot="1" x14ac:dyDescent="0.6">
      <c r="A20" s="155"/>
      <c r="B20" s="48" t="s">
        <v>30</v>
      </c>
      <c r="C20" s="49">
        <v>1134100</v>
      </c>
      <c r="D20" s="50"/>
      <c r="E20" s="26" t="s">
        <v>9</v>
      </c>
      <c r="F20" s="26"/>
    </row>
    <row r="21" spans="1:7" s="29" customFormat="1" ht="17.25" customHeight="1" thickTop="1" x14ac:dyDescent="0.55000000000000004">
      <c r="A21" s="155"/>
      <c r="B21" s="5"/>
      <c r="C21" s="5"/>
      <c r="D21" s="51"/>
      <c r="E21" s="26"/>
      <c r="F21" s="26"/>
    </row>
    <row r="22" spans="1:7" s="29" customFormat="1" ht="33" customHeight="1" thickBot="1" x14ac:dyDescent="0.6">
      <c r="A22" s="153"/>
      <c r="B22" s="52" t="s">
        <v>76</v>
      </c>
      <c r="C22" s="53"/>
      <c r="D22" s="54"/>
      <c r="E22" s="55"/>
      <c r="F22" s="28"/>
    </row>
    <row r="23" spans="1:7" s="29" customFormat="1" ht="15.75" customHeight="1" thickTop="1" x14ac:dyDescent="0.55000000000000004">
      <c r="A23" s="26"/>
      <c r="B23" s="27"/>
      <c r="C23" s="28"/>
      <c r="D23" s="28"/>
      <c r="E23" s="28"/>
      <c r="F23" s="28"/>
    </row>
    <row r="24" spans="1:7" s="29" customFormat="1" ht="15.75" customHeight="1" x14ac:dyDescent="0.55000000000000004">
      <c r="A24" s="156"/>
      <c r="B24" s="156"/>
      <c r="C24" s="28"/>
      <c r="D24" s="28"/>
      <c r="E24" s="28"/>
      <c r="F24" s="28"/>
    </row>
    <row r="25" spans="1:7" s="30" customFormat="1" ht="21.75" x14ac:dyDescent="0.5">
      <c r="B25" s="129"/>
      <c r="C25" s="129"/>
      <c r="D25" s="129"/>
      <c r="E25" s="129"/>
    </row>
    <row r="26" spans="1:7" s="30" customFormat="1" ht="21.75" x14ac:dyDescent="0.5">
      <c r="B26" s="129"/>
      <c r="C26" s="129"/>
      <c r="D26" s="129"/>
      <c r="E26" s="129"/>
    </row>
    <row r="27" spans="1:7" s="30" customFormat="1" ht="21.75" x14ac:dyDescent="0.5">
      <c r="B27" s="71" t="s">
        <v>69</v>
      </c>
      <c r="C27" s="70" t="s">
        <v>70</v>
      </c>
      <c r="D27" s="70"/>
      <c r="E27" s="129"/>
    </row>
    <row r="28" spans="1:7" s="30" customFormat="1" ht="21.75" x14ac:dyDescent="0.5">
      <c r="B28" s="71" t="s">
        <v>71</v>
      </c>
    </row>
    <row r="29" spans="1:7" s="30" customFormat="1" ht="21.75" x14ac:dyDescent="0.5">
      <c r="A29" s="70"/>
      <c r="B29" s="131"/>
      <c r="C29" s="70"/>
      <c r="D29" s="70"/>
      <c r="E29" s="70"/>
      <c r="F29" s="70"/>
      <c r="G29" s="70"/>
    </row>
    <row r="30" spans="1:7" s="30" customFormat="1" ht="21.75" x14ac:dyDescent="0.5">
      <c r="A30" s="70"/>
      <c r="B30" s="71" t="s">
        <v>69</v>
      </c>
      <c r="C30" s="70" t="s">
        <v>72</v>
      </c>
      <c r="D30" s="70"/>
      <c r="E30" s="70"/>
      <c r="F30" s="70"/>
      <c r="G30" s="70"/>
    </row>
    <row r="31" spans="1:7" s="30" customFormat="1" ht="21.75" x14ac:dyDescent="0.5">
      <c r="A31" s="130"/>
      <c r="B31" s="71" t="s">
        <v>78</v>
      </c>
      <c r="E31" s="130"/>
      <c r="F31" s="130"/>
      <c r="G31" s="130"/>
    </row>
    <row r="32" spans="1:7" s="30" customFormat="1" ht="21.75" x14ac:dyDescent="0.5">
      <c r="A32" s="130"/>
      <c r="B32" s="131"/>
      <c r="C32" s="130"/>
      <c r="D32" s="130"/>
      <c r="E32" s="130"/>
      <c r="F32" s="130"/>
      <c r="G32" s="130"/>
    </row>
    <row r="33" spans="1:7" s="30" customFormat="1" ht="21.75" x14ac:dyDescent="0.5">
      <c r="A33" s="70"/>
      <c r="B33" s="71" t="s">
        <v>69</v>
      </c>
      <c r="C33" s="70" t="s">
        <v>74</v>
      </c>
      <c r="D33" s="70"/>
      <c r="E33" s="70"/>
      <c r="F33" s="70"/>
      <c r="G33" s="70"/>
    </row>
    <row r="34" spans="1:7" s="32" customFormat="1" ht="22.5" customHeight="1" x14ac:dyDescent="0.5">
      <c r="A34" s="70"/>
      <c r="B34" s="71" t="s">
        <v>73</v>
      </c>
      <c r="C34" s="30"/>
      <c r="D34" s="30"/>
      <c r="E34" s="70"/>
      <c r="F34" s="70"/>
      <c r="G34" s="70"/>
    </row>
    <row r="35" spans="1:7" ht="13.5" customHeight="1" x14ac:dyDescent="0.55000000000000004">
      <c r="A35" s="130"/>
      <c r="B35" s="130"/>
      <c r="C35" s="130"/>
      <c r="D35" s="130"/>
      <c r="E35" s="130"/>
      <c r="F35" s="130"/>
      <c r="G35" s="130"/>
    </row>
    <row r="36" spans="1:7" x14ac:dyDescent="0.55000000000000004">
      <c r="A36" s="70"/>
      <c r="B36" s="70"/>
      <c r="C36" s="70"/>
      <c r="D36" s="70"/>
      <c r="E36" s="70"/>
      <c r="F36" s="70"/>
      <c r="G36" s="70"/>
    </row>
    <row r="37" spans="1:7" x14ac:dyDescent="0.55000000000000004"/>
    <row r="38" spans="1:7" x14ac:dyDescent="0.55000000000000004"/>
    <row r="39" spans="1:7" x14ac:dyDescent="0.55000000000000004"/>
    <row r="40" spans="1:7" x14ac:dyDescent="0.55000000000000004"/>
    <row r="41" spans="1:7" x14ac:dyDescent="0.55000000000000004"/>
    <row r="42" spans="1:7" x14ac:dyDescent="0.55000000000000004"/>
    <row r="43" spans="1:7" x14ac:dyDescent="0.55000000000000004"/>
    <row r="44" spans="1:7" x14ac:dyDescent="0.55000000000000004"/>
    <row r="45" spans="1:7" x14ac:dyDescent="0.55000000000000004"/>
    <row r="46" spans="1:7" x14ac:dyDescent="0.55000000000000004"/>
    <row r="47" spans="1:7" x14ac:dyDescent="0.55000000000000004"/>
    <row r="48" spans="1:7" x14ac:dyDescent="0.55000000000000004"/>
    <row r="49" x14ac:dyDescent="0.55000000000000004"/>
    <row r="50" x14ac:dyDescent="0.55000000000000004"/>
    <row r="51" x14ac:dyDescent="0.55000000000000004"/>
    <row r="52" x14ac:dyDescent="0.55000000000000004"/>
    <row r="53" x14ac:dyDescent="0.55000000000000004"/>
    <row r="54" x14ac:dyDescent="0.55000000000000004"/>
    <row r="55" x14ac:dyDescent="0.55000000000000004"/>
    <row r="56" x14ac:dyDescent="0.55000000000000004"/>
    <row r="57" x14ac:dyDescent="0.55000000000000004"/>
    <row r="58" x14ac:dyDescent="0.55000000000000004"/>
    <row r="59" x14ac:dyDescent="0.55000000000000004"/>
    <row r="60" x14ac:dyDescent="0.55000000000000004"/>
    <row r="61" x14ac:dyDescent="0.55000000000000004"/>
    <row r="62" x14ac:dyDescent="0.55000000000000004"/>
    <row r="63" x14ac:dyDescent="0.55000000000000004"/>
    <row r="64" x14ac:dyDescent="0.55000000000000004"/>
    <row r="65" x14ac:dyDescent="0.55000000000000004"/>
    <row r="66" x14ac:dyDescent="0.55000000000000004"/>
    <row r="67" x14ac:dyDescent="0.55000000000000004"/>
    <row r="68" x14ac:dyDescent="0.55000000000000004"/>
    <row r="69" x14ac:dyDescent="0.55000000000000004"/>
    <row r="70" x14ac:dyDescent="0.55000000000000004"/>
    <row r="71" x14ac:dyDescent="0.55000000000000004"/>
    <row r="72" x14ac:dyDescent="0.55000000000000004"/>
    <row r="73" x14ac:dyDescent="0.55000000000000004"/>
    <row r="74" x14ac:dyDescent="0.55000000000000004"/>
    <row r="75" x14ac:dyDescent="0.55000000000000004"/>
    <row r="76" x14ac:dyDescent="0.55000000000000004"/>
    <row r="77" x14ac:dyDescent="0.55000000000000004"/>
    <row r="78" x14ac:dyDescent="0.55000000000000004"/>
    <row r="79" x14ac:dyDescent="0.55000000000000004"/>
  </sheetData>
  <mergeCells count="7">
    <mergeCell ref="A19:A22"/>
    <mergeCell ref="A24:B24"/>
    <mergeCell ref="A3:D3"/>
    <mergeCell ref="A12:A13"/>
    <mergeCell ref="B12:B13"/>
    <mergeCell ref="C12:C13"/>
    <mergeCell ref="D12:D13"/>
  </mergeCells>
  <printOptions horizontalCentered="1"/>
  <pageMargins left="0" right="0" top="7.874015748031496E-2" bottom="0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ปร.4</vt:lpstr>
      <vt:lpstr>ปร.5(ก)</vt:lpstr>
      <vt:lpstr>ปร.6</vt:lpstr>
      <vt:lpstr>ปร.4!Print_Area</vt:lpstr>
      <vt:lpstr>'ปร.5(ก)'!Print_Area</vt:lpstr>
      <vt:lpstr>ปร.6!Print_Area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wuttichai</dc:creator>
  <cp:lastModifiedBy>LENOVO</cp:lastModifiedBy>
  <cp:lastPrinted>2019-04-05T01:53:03Z</cp:lastPrinted>
  <dcterms:created xsi:type="dcterms:W3CDTF">2013-10-24T02:21:17Z</dcterms:created>
  <dcterms:modified xsi:type="dcterms:W3CDTF">2019-04-05T02:07:34Z</dcterms:modified>
</cp:coreProperties>
</file>